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esktop\Для сайта\паромные переправы\Алексеевск\"/>
    </mc:Choice>
  </mc:AlternateContent>
  <bookViews>
    <workbookView xWindow="0" yWindow="0" windowWidth="20490" windowHeight="7755" firstSheet="1" activeTab="3"/>
  </bookViews>
  <sheets>
    <sheet name="план график 2013 алексеевск" sheetId="1" state="hidden" r:id="rId1"/>
    <sheet name="2017" sheetId="10" r:id="rId2"/>
    <sheet name="2018" sheetId="9" r:id="rId3"/>
    <sheet name="2019" sheetId="8" r:id="rId4"/>
  </sheets>
  <definedNames>
    <definedName name="_xlnm.Print_Area" localSheetId="1">'2017'!$A$1:$W$42</definedName>
    <definedName name="_xlnm.Print_Area" localSheetId="2">'2018'!$A$1:$W$41</definedName>
    <definedName name="_xlnm.Print_Area" localSheetId="3">'2019'!$A$1:$W$41</definedName>
    <definedName name="_xlnm.Print_Area" localSheetId="0">'план график 2013 алексеевск'!$A$1:$K$35</definedName>
  </definedNames>
  <calcPr calcId="152511"/>
</workbook>
</file>

<file path=xl/calcChain.xml><?xml version="1.0" encoding="utf-8"?>
<calcChain xmlns="http://schemas.openxmlformats.org/spreadsheetml/2006/main">
  <c r="H23" i="1" l="1"/>
  <c r="I23" i="1" s="1"/>
  <c r="H19" i="1"/>
  <c r="I19" i="1"/>
  <c r="H18" i="1"/>
  <c r="I18" i="1" s="1"/>
  <c r="H20" i="1"/>
  <c r="I20" i="1" s="1"/>
  <c r="E19" i="1"/>
  <c r="F19" i="1"/>
  <c r="G19" i="1" s="1"/>
  <c r="H22" i="1"/>
  <c r="E22" i="1"/>
  <c r="E25" i="1" s="1"/>
  <c r="H15" i="1"/>
  <c r="I15" i="1" s="1"/>
  <c r="H16" i="1"/>
  <c r="I16" i="1" s="1"/>
  <c r="F23" i="1"/>
  <c r="G23" i="1" s="1"/>
  <c r="F22" i="1"/>
  <c r="F25" i="1" s="1"/>
  <c r="E20" i="1"/>
  <c r="F20" i="1"/>
  <c r="G20" i="1" s="1"/>
  <c r="K20" i="1" s="1"/>
  <c r="E18" i="1"/>
  <c r="F18" i="1" s="1"/>
  <c r="G18" i="1" s="1"/>
  <c r="E16" i="1"/>
  <c r="F16" i="1" s="1"/>
  <c r="E15" i="1"/>
  <c r="F15" i="1"/>
  <c r="K28" i="1"/>
  <c r="D25" i="1"/>
  <c r="E24" i="1"/>
  <c r="D21" i="1"/>
  <c r="E21" i="1"/>
  <c r="D17" i="1"/>
  <c r="G15" i="1"/>
  <c r="J22" i="1"/>
  <c r="G22" i="1" l="1"/>
  <c r="G25" i="1" s="1"/>
  <c r="I17" i="1"/>
  <c r="I21" i="1"/>
  <c r="J20" i="1"/>
  <c r="D26" i="1"/>
  <c r="J15" i="1"/>
  <c r="H17" i="1"/>
  <c r="J19" i="1"/>
  <c r="H21" i="1"/>
  <c r="H25" i="1"/>
  <c r="J25" i="1" s="1"/>
  <c r="K19" i="1"/>
  <c r="K23" i="1"/>
  <c r="K15" i="1"/>
  <c r="K18" i="1"/>
  <c r="G21" i="1"/>
  <c r="K21" i="1" s="1"/>
  <c r="J16" i="1"/>
  <c r="F17" i="1"/>
  <c r="G16" i="1"/>
  <c r="K16" i="1" s="1"/>
  <c r="E17" i="1"/>
  <c r="E26" i="1" s="1"/>
  <c r="I22" i="1"/>
  <c r="I25" i="1" s="1"/>
  <c r="J23" i="1"/>
  <c r="F21" i="1"/>
  <c r="J18" i="1"/>
  <c r="I26" i="1" l="1"/>
  <c r="J21" i="1"/>
  <c r="H26" i="1"/>
  <c r="F26" i="1"/>
  <c r="J17" i="1"/>
  <c r="K25" i="1"/>
  <c r="G17" i="1"/>
  <c r="K22" i="1"/>
  <c r="J26" i="1" l="1"/>
  <c r="G26" i="1"/>
  <c r="K17" i="1"/>
  <c r="K26" i="1" s="1"/>
  <c r="K29" i="1" s="1"/>
</calcChain>
</file>

<file path=xl/sharedStrings.xml><?xml version="1.0" encoding="utf-8"?>
<sst xmlns="http://schemas.openxmlformats.org/spreadsheetml/2006/main" count="490" uniqueCount="136">
  <si>
    <t>ПЛАН - ГРАФИК</t>
  </si>
  <si>
    <t>выполнения работ по содержанию и эксплуатации паромной переправы на 2013 год</t>
  </si>
  <si>
    <t>№ п/п</t>
  </si>
  <si>
    <t>Вид эксплуатации</t>
  </si>
  <si>
    <t>Распределение по месяцам</t>
  </si>
  <si>
    <t>Район области / место расположения переправы</t>
  </si>
  <si>
    <t>Киренский / пос. Алексеевск</t>
  </si>
  <si>
    <t>К-во суток</t>
  </si>
  <si>
    <t>К-во рейсов</t>
  </si>
  <si>
    <t>Стоимость рейсов, руб.</t>
  </si>
  <si>
    <t>Стоимость рейсов с НДС, руб.</t>
  </si>
  <si>
    <t>Стоимость содержания, руб.</t>
  </si>
  <si>
    <t>Стоимость содержания с НДС, руб.</t>
  </si>
  <si>
    <t>Общая стоимость, руб.</t>
  </si>
  <si>
    <t>Общая стоимость с НДС, руб.</t>
  </si>
  <si>
    <t>1</t>
  </si>
  <si>
    <t>Лето</t>
  </si>
  <si>
    <t>Апрель</t>
  </si>
  <si>
    <t>-</t>
  </si>
  <si>
    <t>Май</t>
  </si>
  <si>
    <t>Июнь</t>
  </si>
  <si>
    <t>План II кв.</t>
  </si>
  <si>
    <t>2</t>
  </si>
  <si>
    <t>Июль</t>
  </si>
  <si>
    <t>Август</t>
  </si>
  <si>
    <t>Сентябрь</t>
  </si>
  <si>
    <t>План III кв</t>
  </si>
  <si>
    <t>3</t>
  </si>
  <si>
    <t>Зима</t>
  </si>
  <si>
    <t>Октябрь</t>
  </si>
  <si>
    <t>Ноябрь</t>
  </si>
  <si>
    <t>Декабрь</t>
  </si>
  <si>
    <t>План IV кв.</t>
  </si>
  <si>
    <t>Всего</t>
  </si>
  <si>
    <t>ЗАКАЗЧИК:</t>
  </si>
  <si>
    <t>ПОДРЯДЧИК:</t>
  </si>
  <si>
    <t>Р А С П И С А Н И Е</t>
  </si>
  <si>
    <t>Наименование</t>
  </si>
  <si>
    <t>Остановочные пункты</t>
  </si>
  <si>
    <t>Расписание действительно</t>
  </si>
  <si>
    <t>Рейсы</t>
  </si>
  <si>
    <t>паромной переправы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</si>
  <si>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</si>
  <si>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</si>
  <si>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</si>
  <si>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</si>
  <si>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</si>
  <si>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</si>
  <si>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</si>
  <si>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</si>
  <si>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</si>
  <si>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</si>
  <si>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</si>
  <si>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</si>
  <si>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</si>
  <si>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</si>
  <si>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</si>
  <si>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</si>
  <si>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</si>
  <si>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п. Алексеевск</t>
  </si>
  <si>
    <t>Левый берег</t>
  </si>
  <si>
    <t>п.Алексеевск</t>
  </si>
  <si>
    <t>Киренский</t>
  </si>
  <si>
    <t>Технический перерыв</t>
  </si>
  <si>
    <t>района</t>
  </si>
  <si>
    <t>Алексеевск</t>
  </si>
  <si>
    <t xml:space="preserve">ПРИМЕЧАНИЕ:      </t>
  </si>
  <si>
    <t xml:space="preserve">  </t>
  </si>
  <si>
    <t>ОГКУ "Дирекция автодорог"</t>
  </si>
  <si>
    <t xml:space="preserve">Генеральный директор </t>
  </si>
  <si>
    <t>ООО "Алексеевская РЭБ флота"</t>
  </si>
  <si>
    <t>_________________________ Н.А. Руппель</t>
  </si>
  <si>
    <t>Приложение № 1</t>
  </si>
  <si>
    <t>к Дополнительному соглашению №_____</t>
  </si>
  <si>
    <t>Заместитель директора по финансам и экономике</t>
  </si>
  <si>
    <t>_____________________Р.А. Лопатин</t>
  </si>
  <si>
    <t xml:space="preserve">          от "______"_________________2013 г.</t>
  </si>
  <si>
    <t>№ 18</t>
  </si>
  <si>
    <t>№ 19</t>
  </si>
  <si>
    <t xml:space="preserve">                                                   Буксир </t>
  </si>
  <si>
    <t xml:space="preserve">  - Перевозка легковоспламеняющихся и взрывоопасных грузов с 16 мая до 20 октября осуществляется грузопассажирским паромом. </t>
  </si>
  <si>
    <t>с 16 мая по 30 сентября</t>
  </si>
  <si>
    <t xml:space="preserve">Грузопассажирский паром </t>
  </si>
  <si>
    <t>с 1 октября по 20 октября</t>
  </si>
  <si>
    <t xml:space="preserve">работы паромной переправы "Алексеевск" на 2017 год </t>
  </si>
  <si>
    <t xml:space="preserve">   -  Перевозка транспортных средств, осуществляющих перевозки пассажиров на основании лицензии по маршрутам регулярных перевозок, производится вне очереди согласно приказу Министерства транспорта РФ от 15.01.2014 г. №7;  </t>
  </si>
  <si>
    <t xml:space="preserve">   -  По вопросам работы паромной переправы обращаться по тел.: </t>
  </si>
  <si>
    <t xml:space="preserve">  -  Перевозка автомобилей оперативных служб: скорой помощи, противопожарной, полиции и других специальных автомобилей осуществляется вне очереди;</t>
  </si>
  <si>
    <t xml:space="preserve">   - В ранне-весенний и поздне-осенний периоды навигации перевозка пассажиров может осуществляться Буксиром;</t>
  </si>
  <si>
    <t xml:space="preserve">работы паромной переправы "Алексеевск" на 2018 год </t>
  </si>
  <si>
    <t xml:space="preserve">работы паромной переправы "Алексеевск" на 2019 год </t>
  </si>
  <si>
    <t>с 10 мая                 по 15 мая</t>
  </si>
  <si>
    <t>с 21 октября                 по 15 ноября</t>
  </si>
  <si>
    <t>с 1 октября             по 20 октября</t>
  </si>
  <si>
    <r>
      <t>08</t>
    </r>
    <r>
      <rPr>
        <vertAlign val="superscript"/>
        <sz val="12"/>
        <rFont val="Arial Unicode MS"/>
        <family val="2"/>
        <charset val="204"/>
      </rPr>
      <t>00</t>
    </r>
  </si>
  <si>
    <r>
      <t>17</t>
    </r>
    <r>
      <rPr>
        <vertAlign val="superscript"/>
        <sz val="12"/>
        <rFont val="Arial Unicode MS"/>
        <family val="2"/>
        <charset val="204"/>
      </rPr>
      <t>00</t>
    </r>
  </si>
  <si>
    <r>
      <t>08</t>
    </r>
    <r>
      <rPr>
        <vertAlign val="superscript"/>
        <sz val="12"/>
        <rFont val="Arial Unicode MS"/>
        <family val="2"/>
        <charset val="204"/>
      </rPr>
      <t>30</t>
    </r>
  </si>
  <si>
    <r>
      <t>17</t>
    </r>
    <r>
      <rPr>
        <vertAlign val="superscript"/>
        <sz val="12"/>
        <rFont val="Arial Unicode MS"/>
        <family val="2"/>
        <charset val="204"/>
      </rPr>
      <t>30</t>
    </r>
  </si>
  <si>
    <r>
      <t>08</t>
    </r>
    <r>
      <rPr>
        <vertAlign val="superscript"/>
        <sz val="12"/>
        <color indexed="8"/>
        <rFont val="Arial Unicode MS"/>
        <family val="2"/>
        <charset val="204"/>
      </rPr>
      <t>00</t>
    </r>
  </si>
  <si>
    <r>
      <t>17</t>
    </r>
    <r>
      <rPr>
        <vertAlign val="superscript"/>
        <sz val="12"/>
        <color indexed="8"/>
        <rFont val="Arial Unicode MS"/>
        <family val="2"/>
        <charset val="204"/>
      </rPr>
      <t>00</t>
    </r>
  </si>
  <si>
    <r>
      <t>08</t>
    </r>
    <r>
      <rPr>
        <vertAlign val="superscript"/>
        <sz val="12"/>
        <color indexed="8"/>
        <rFont val="Arial Unicode MS"/>
        <family val="2"/>
        <charset val="204"/>
      </rPr>
      <t>30</t>
    </r>
  </si>
  <si>
    <r>
      <t>17</t>
    </r>
    <r>
      <rPr>
        <vertAlign val="superscript"/>
        <sz val="12"/>
        <color indexed="8"/>
        <rFont val="Arial Unicode MS"/>
        <family val="2"/>
        <charset val="204"/>
      </rPr>
      <t>30</t>
    </r>
  </si>
  <si>
    <r>
      <t>07</t>
    </r>
    <r>
      <rPr>
        <vertAlign val="superscript"/>
        <sz val="12"/>
        <rFont val="Arial Unicode MS"/>
        <family val="2"/>
        <charset val="204"/>
      </rPr>
      <t>00</t>
    </r>
  </si>
  <si>
    <r>
      <t>07</t>
    </r>
    <r>
      <rPr>
        <vertAlign val="superscript"/>
        <sz val="12"/>
        <rFont val="Arial Unicode MS"/>
        <family val="2"/>
        <charset val="204"/>
      </rPr>
      <t>30</t>
    </r>
  </si>
  <si>
    <r>
      <t>09</t>
    </r>
    <r>
      <rPr>
        <vertAlign val="superscript"/>
        <sz val="12"/>
        <rFont val="Arial Unicode MS"/>
        <family val="2"/>
        <charset val="204"/>
      </rPr>
      <t>00</t>
    </r>
  </si>
  <si>
    <r>
      <t>09</t>
    </r>
    <r>
      <rPr>
        <vertAlign val="superscript"/>
        <sz val="12"/>
        <rFont val="Arial Unicode MS"/>
        <family val="2"/>
        <charset val="204"/>
      </rPr>
      <t>30</t>
    </r>
  </si>
  <si>
    <r>
      <t>10</t>
    </r>
    <r>
      <rPr>
        <vertAlign val="superscript"/>
        <sz val="12"/>
        <rFont val="Arial Unicode MS"/>
        <family val="2"/>
        <charset val="204"/>
      </rPr>
      <t>00</t>
    </r>
  </si>
  <si>
    <r>
      <t>11</t>
    </r>
    <r>
      <rPr>
        <vertAlign val="superscript"/>
        <sz val="12"/>
        <rFont val="Arial Unicode MS"/>
        <family val="2"/>
        <charset val="204"/>
      </rPr>
      <t>00</t>
    </r>
  </si>
  <si>
    <r>
      <t>12</t>
    </r>
    <r>
      <rPr>
        <vertAlign val="superscript"/>
        <sz val="12"/>
        <rFont val="Arial Unicode MS"/>
        <family val="2"/>
        <charset val="204"/>
      </rPr>
      <t>00</t>
    </r>
  </si>
  <si>
    <r>
      <t>13</t>
    </r>
    <r>
      <rPr>
        <vertAlign val="superscript"/>
        <sz val="12"/>
        <rFont val="Arial Unicode MS"/>
        <family val="2"/>
        <charset val="204"/>
      </rPr>
      <t>00</t>
    </r>
  </si>
  <si>
    <r>
      <t>14</t>
    </r>
    <r>
      <rPr>
        <vertAlign val="superscript"/>
        <sz val="12"/>
        <rFont val="Arial Unicode MS"/>
        <family val="2"/>
        <charset val="204"/>
      </rPr>
      <t>00</t>
    </r>
  </si>
  <si>
    <r>
      <t>15</t>
    </r>
    <r>
      <rPr>
        <vertAlign val="superscript"/>
        <sz val="12"/>
        <rFont val="Arial Unicode MS"/>
        <family val="2"/>
        <charset val="204"/>
      </rPr>
      <t>00</t>
    </r>
  </si>
  <si>
    <r>
      <t>16</t>
    </r>
    <r>
      <rPr>
        <vertAlign val="superscript"/>
        <sz val="12"/>
        <rFont val="Arial Unicode MS"/>
        <family val="2"/>
        <charset val="204"/>
      </rPr>
      <t>00</t>
    </r>
  </si>
  <si>
    <r>
      <t>17</t>
    </r>
    <r>
      <rPr>
        <vertAlign val="superscript"/>
        <sz val="12"/>
        <rFont val="Arial Unicode MS"/>
        <family val="2"/>
        <charset val="204"/>
      </rPr>
      <t>45</t>
    </r>
  </si>
  <si>
    <r>
      <t>18</t>
    </r>
    <r>
      <rPr>
        <vertAlign val="superscript"/>
        <sz val="12"/>
        <rFont val="Arial Unicode MS"/>
        <family val="2"/>
        <charset val="204"/>
      </rPr>
      <t>15</t>
    </r>
  </si>
  <si>
    <r>
      <t>19</t>
    </r>
    <r>
      <rPr>
        <vertAlign val="superscript"/>
        <sz val="12"/>
        <rFont val="Arial Unicode MS"/>
        <family val="2"/>
        <charset val="204"/>
      </rPr>
      <t>00</t>
    </r>
  </si>
  <si>
    <r>
      <t>20</t>
    </r>
    <r>
      <rPr>
        <vertAlign val="superscript"/>
        <sz val="12"/>
        <rFont val="Arial Unicode MS"/>
        <family val="2"/>
        <charset val="204"/>
      </rPr>
      <t>00</t>
    </r>
  </si>
  <si>
    <r>
      <t>21</t>
    </r>
    <r>
      <rPr>
        <vertAlign val="superscript"/>
        <sz val="12"/>
        <rFont val="Arial Unicode MS"/>
        <family val="2"/>
        <charset val="204"/>
      </rPr>
      <t>00</t>
    </r>
  </si>
  <si>
    <r>
      <t>07</t>
    </r>
    <r>
      <rPr>
        <vertAlign val="superscript"/>
        <sz val="12"/>
        <rFont val="Arial Unicode MS"/>
        <family val="2"/>
        <charset val="204"/>
      </rPr>
      <t>15</t>
    </r>
  </si>
  <si>
    <r>
      <t>07</t>
    </r>
    <r>
      <rPr>
        <vertAlign val="superscript"/>
        <sz val="12"/>
        <rFont val="Arial Unicode MS"/>
        <family val="2"/>
        <charset val="204"/>
      </rPr>
      <t>45</t>
    </r>
  </si>
  <si>
    <r>
      <t>08</t>
    </r>
    <r>
      <rPr>
        <vertAlign val="superscript"/>
        <sz val="12"/>
        <rFont val="Arial Unicode MS"/>
        <family val="2"/>
        <charset val="204"/>
      </rPr>
      <t>15</t>
    </r>
  </si>
  <si>
    <r>
      <t>08</t>
    </r>
    <r>
      <rPr>
        <vertAlign val="superscript"/>
        <sz val="12"/>
        <rFont val="Arial Unicode MS"/>
        <family val="2"/>
        <charset val="204"/>
      </rPr>
      <t>45</t>
    </r>
  </si>
  <si>
    <r>
      <rPr>
        <sz val="12"/>
        <rFont val="Arial Unicode MS"/>
        <family val="2"/>
        <charset val="204"/>
      </rPr>
      <t>09</t>
    </r>
    <r>
      <rPr>
        <vertAlign val="superscript"/>
        <sz val="12"/>
        <rFont val="Arial Unicode MS"/>
        <family val="2"/>
        <charset val="204"/>
      </rPr>
      <t>15</t>
    </r>
  </si>
  <si>
    <r>
      <t>09</t>
    </r>
    <r>
      <rPr>
        <vertAlign val="superscript"/>
        <sz val="12"/>
        <rFont val="Arial Unicode MS"/>
        <family val="2"/>
        <charset val="204"/>
      </rPr>
      <t>45</t>
    </r>
  </si>
  <si>
    <r>
      <t>10</t>
    </r>
    <r>
      <rPr>
        <vertAlign val="superscript"/>
        <sz val="12"/>
        <rFont val="Arial Unicode MS"/>
        <family val="2"/>
        <charset val="204"/>
      </rPr>
      <t>30</t>
    </r>
  </si>
  <si>
    <r>
      <t>11</t>
    </r>
    <r>
      <rPr>
        <vertAlign val="superscript"/>
        <sz val="12"/>
        <rFont val="Arial Unicode MS"/>
        <family val="2"/>
        <charset val="204"/>
      </rPr>
      <t>30</t>
    </r>
  </si>
  <si>
    <r>
      <t>12</t>
    </r>
    <r>
      <rPr>
        <vertAlign val="superscript"/>
        <sz val="12"/>
        <rFont val="Arial Unicode MS"/>
        <family val="2"/>
        <charset val="204"/>
      </rPr>
      <t>30</t>
    </r>
  </si>
  <si>
    <r>
      <t>13</t>
    </r>
    <r>
      <rPr>
        <vertAlign val="superscript"/>
        <sz val="12"/>
        <rFont val="Arial Unicode MS"/>
        <family val="2"/>
        <charset val="204"/>
      </rPr>
      <t>30</t>
    </r>
  </si>
  <si>
    <r>
      <t>14</t>
    </r>
    <r>
      <rPr>
        <vertAlign val="superscript"/>
        <sz val="12"/>
        <rFont val="Arial Unicode MS"/>
        <family val="2"/>
        <charset val="204"/>
      </rPr>
      <t>30</t>
    </r>
  </si>
  <si>
    <r>
      <t>15</t>
    </r>
    <r>
      <rPr>
        <vertAlign val="superscript"/>
        <sz val="12"/>
        <rFont val="Arial Unicode MS"/>
        <family val="2"/>
        <charset val="204"/>
      </rPr>
      <t>30</t>
    </r>
  </si>
  <si>
    <r>
      <t>16</t>
    </r>
    <r>
      <rPr>
        <vertAlign val="superscript"/>
        <sz val="12"/>
        <rFont val="Arial Unicode MS"/>
        <family val="2"/>
        <charset val="204"/>
      </rPr>
      <t>30</t>
    </r>
  </si>
  <si>
    <r>
      <t>18</t>
    </r>
    <r>
      <rPr>
        <vertAlign val="superscript"/>
        <sz val="12"/>
        <rFont val="Arial Unicode MS"/>
        <family val="2"/>
        <charset val="204"/>
      </rPr>
      <t>00</t>
    </r>
  </si>
  <si>
    <r>
      <t>18</t>
    </r>
    <r>
      <rPr>
        <vertAlign val="superscript"/>
        <sz val="12"/>
        <rFont val="Arial Unicode MS"/>
        <family val="2"/>
        <charset val="204"/>
      </rPr>
      <t>30</t>
    </r>
  </si>
  <si>
    <r>
      <t>19</t>
    </r>
    <r>
      <rPr>
        <vertAlign val="superscript"/>
        <sz val="12"/>
        <rFont val="Arial Unicode MS"/>
        <family val="2"/>
        <charset val="204"/>
      </rPr>
      <t>30</t>
    </r>
  </si>
  <si>
    <r>
      <t>20</t>
    </r>
    <r>
      <rPr>
        <vertAlign val="superscript"/>
        <sz val="12"/>
        <rFont val="Arial Unicode MS"/>
        <family val="2"/>
        <charset val="204"/>
      </rPr>
      <t>30</t>
    </r>
  </si>
  <si>
    <r>
      <t>21</t>
    </r>
    <r>
      <rPr>
        <vertAlign val="superscript"/>
        <sz val="12"/>
        <rFont val="Arial Unicode MS"/>
        <family val="2"/>
        <charset val="204"/>
      </rPr>
      <t>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</si>
</sst>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00"/>
  </numFmts>
  <fonts count="56" x14ac:knownFonts="1">
    <font>
      <sz val="11"/>
      <color theme="1"/>
      <name val="Calibri"/>
      <family val="2"/>
      <charset val="204"/>
      <scheme val="minor"/>
    </font>
    <font>
      <sz val="10"/>
      <name val="Bookman Old Style"/>
      <family val="1"/>
      <charset val="204"/>
    </font>
    <font>
      <sz val="8"/>
      <name val="Bookman Old Style"/>
      <family val="1"/>
      <charset val="204"/>
    </font>
    <font>
      <b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8"/>
      <name val="Bookman Old Style"/>
      <family val="1"/>
    </font>
    <font>
      <sz val="12"/>
      <name val="Times New Roman Cyr"/>
      <family val="1"/>
      <charset val="204"/>
    </font>
    <font>
      <sz val="12"/>
      <color indexed="19"/>
      <name val="Times New Roman Cyr"/>
      <family val="1"/>
      <charset val="204"/>
    </font>
    <font>
      <b/>
      <sz val="11"/>
      <color indexed="10"/>
      <name val="Times New Roman Cyr"/>
      <charset val="204"/>
    </font>
    <font>
      <sz val="12"/>
      <color indexed="17"/>
      <name val="Times New Roman Cyr"/>
      <family val="1"/>
      <charset val="204"/>
    </font>
    <font>
      <sz val="12"/>
      <name val="Times New Roman Cyr"/>
      <charset val="204"/>
    </font>
    <font>
      <sz val="12"/>
      <name val="Bookman Old Style"/>
      <family val="1"/>
    </font>
    <font>
      <sz val="12"/>
      <color indexed="62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12"/>
      <name val="Bookman Old Style"/>
      <family val="1"/>
      <charset val="204"/>
    </font>
    <font>
      <b/>
      <sz val="12"/>
      <name val="Bookman Old Style"/>
      <family val="1"/>
    </font>
    <font>
      <sz val="12"/>
      <name val="Bookman Old Style"/>
      <family val="1"/>
      <charset val="204"/>
    </font>
    <font>
      <sz val="14"/>
      <name val="Times New Roman Cyr"/>
      <family val="1"/>
      <charset val="204"/>
    </font>
    <font>
      <b/>
      <sz val="16"/>
      <name val="Bookman Old Style"/>
      <family val="1"/>
      <charset val="204"/>
    </font>
    <font>
      <b/>
      <sz val="14"/>
      <name val="Bookman Old Style"/>
      <family val="1"/>
      <charset val="204"/>
    </font>
    <font>
      <sz val="11"/>
      <name val="Bookman Old Style"/>
      <family val="1"/>
      <charset val="204"/>
    </font>
    <font>
      <b/>
      <i/>
      <sz val="8"/>
      <color indexed="14"/>
      <name val="Arial Cyr"/>
      <family val="2"/>
      <charset val="204"/>
    </font>
    <font>
      <vertAlign val="superscript"/>
      <sz val="12"/>
      <name val="Bookman Old Style"/>
      <family val="1"/>
      <charset val="204"/>
    </font>
    <font>
      <sz val="11"/>
      <name val="Bookman Old Style"/>
      <family val="1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Times New Roman Cyr"/>
      <charset val="204"/>
    </font>
    <font>
      <b/>
      <sz val="10"/>
      <color indexed="8"/>
      <name val="Bookman Old Style"/>
      <family val="1"/>
      <charset val="204"/>
    </font>
    <font>
      <sz val="9"/>
      <color indexed="9"/>
      <name val="Times New Roman"/>
      <family val="1"/>
      <charset val="204"/>
    </font>
    <font>
      <sz val="12"/>
      <color indexed="9"/>
      <name val="Times New Roman Cyr"/>
      <family val="1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Bookman Old Style"/>
      <family val="1"/>
      <charset val="204"/>
    </font>
    <font>
      <b/>
      <sz val="11"/>
      <color indexed="10"/>
      <name val="Bookman Old Style"/>
      <family val="1"/>
    </font>
    <font>
      <sz val="12"/>
      <color indexed="8"/>
      <name val="Bookman Old Style"/>
      <family val="1"/>
      <charset val="204"/>
    </font>
    <font>
      <sz val="11"/>
      <name val="Calibri"/>
      <family val="2"/>
      <charset val="204"/>
    </font>
    <font>
      <b/>
      <sz val="11"/>
      <color indexed="10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12"/>
      <name val="Calibri"/>
      <family val="2"/>
      <charset val="204"/>
    </font>
    <font>
      <b/>
      <sz val="11"/>
      <color indexed="8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Arial Unicode MS"/>
      <family val="2"/>
      <charset val="204"/>
    </font>
    <font>
      <b/>
      <i/>
      <sz val="11"/>
      <color indexed="14"/>
      <name val="Arial Unicode MS"/>
      <family val="2"/>
      <charset val="204"/>
    </font>
    <font>
      <b/>
      <i/>
      <sz val="12"/>
      <color indexed="14"/>
      <name val="Arial Unicode MS"/>
      <family val="2"/>
      <charset val="204"/>
    </font>
    <font>
      <b/>
      <sz val="11"/>
      <name val="Arial Unicode MS"/>
      <family val="2"/>
      <charset val="204"/>
    </font>
    <font>
      <sz val="12"/>
      <name val="Arial Unicode MS"/>
      <family val="2"/>
      <charset val="204"/>
    </font>
    <font>
      <vertAlign val="superscript"/>
      <sz val="12"/>
      <name val="Arial Unicode MS"/>
      <family val="2"/>
      <charset val="204"/>
    </font>
    <font>
      <sz val="12"/>
      <color indexed="8"/>
      <name val="Arial Unicode MS"/>
      <family val="2"/>
      <charset val="204"/>
    </font>
    <font>
      <vertAlign val="superscript"/>
      <sz val="12"/>
      <color indexed="8"/>
      <name val="Arial Unicode M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9" fillId="0" borderId="7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4" fontId="11" fillId="0" borderId="0" xfId="0" applyNumberFormat="1" applyFont="1"/>
    <xf numFmtId="2" fontId="12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164" fontId="6" fillId="3" borderId="13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0" fontId="14" fillId="0" borderId="0" xfId="0" applyFont="1" applyAlignment="1">
      <alignment horizontal="left"/>
    </xf>
    <xf numFmtId="2" fontId="15" fillId="2" borderId="7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vertical="center"/>
    </xf>
    <xf numFmtId="164" fontId="16" fillId="3" borderId="14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3" borderId="1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7" fillId="2" borderId="0" xfId="0" applyFont="1" applyFill="1"/>
    <xf numFmtId="0" fontId="9" fillId="0" borderId="0" xfId="0" applyFont="1" applyBorder="1" applyAlignment="1">
      <alignment horizontal="center" vertical="center" wrapText="1"/>
    </xf>
    <xf numFmtId="0" fontId="18" fillId="2" borderId="0" xfId="0" applyFont="1" applyFill="1"/>
    <xf numFmtId="0" fontId="14" fillId="2" borderId="0" xfId="0" applyFont="1" applyFill="1"/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2" borderId="0" xfId="0" applyFill="1"/>
    <xf numFmtId="0" fontId="1" fillId="2" borderId="0" xfId="0" applyFont="1" applyFill="1"/>
    <xf numFmtId="0" fontId="13" fillId="0" borderId="0" xfId="0" applyFont="1"/>
    <xf numFmtId="0" fontId="5" fillId="0" borderId="0" xfId="0" applyFont="1"/>
    <xf numFmtId="0" fontId="20" fillId="0" borderId="0" xfId="0" applyFont="1"/>
    <xf numFmtId="0" fontId="3" fillId="0" borderId="0" xfId="0" applyFont="1"/>
    <xf numFmtId="49" fontId="1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/>
    <xf numFmtId="0" fontId="14" fillId="0" borderId="0" xfId="0" applyFont="1"/>
    <xf numFmtId="164" fontId="6" fillId="3" borderId="11" xfId="0" applyNumberFormat="1" applyFont="1" applyFill="1" applyBorder="1" applyAlignment="1">
      <alignment vertical="center"/>
    </xf>
    <xf numFmtId="164" fontId="13" fillId="0" borderId="13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164" fontId="31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applyFont="1" applyAlignment="1"/>
    <xf numFmtId="0" fontId="26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2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Fill="1"/>
    <xf numFmtId="165" fontId="35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6" fillId="0" borderId="0" xfId="0" applyFont="1"/>
    <xf numFmtId="0" fontId="38" fillId="0" borderId="0" xfId="0" applyFont="1"/>
    <xf numFmtId="0" fontId="3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9" fillId="2" borderId="0" xfId="0" applyFont="1" applyFill="1" applyBorder="1" applyAlignment="1">
      <alignment vertical="center"/>
    </xf>
    <xf numFmtId="0" fontId="17" fillId="0" borderId="0" xfId="0" applyFont="1"/>
    <xf numFmtId="0" fontId="23" fillId="0" borderId="0" xfId="0" applyFont="1"/>
    <xf numFmtId="0" fontId="40" fillId="2" borderId="0" xfId="0" applyFont="1" applyFill="1"/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 vertical="center"/>
    </xf>
    <xf numFmtId="0" fontId="41" fillId="0" borderId="0" xfId="0" applyFont="1"/>
    <xf numFmtId="0" fontId="4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3" fillId="2" borderId="0" xfId="0" applyFont="1" applyFill="1" applyAlignment="1"/>
    <xf numFmtId="0" fontId="43" fillId="2" borderId="0" xfId="0" applyFont="1" applyFill="1"/>
    <xf numFmtId="0" fontId="17" fillId="2" borderId="0" xfId="0" applyFont="1" applyFill="1" applyAlignment="1">
      <alignment horizontal="right"/>
    </xf>
    <xf numFmtId="0" fontId="19" fillId="2" borderId="0" xfId="0" applyFont="1" applyFill="1"/>
    <xf numFmtId="0" fontId="19" fillId="2" borderId="0" xfId="0" applyFont="1" applyFill="1" applyAlignment="1">
      <alignment horizontal="right"/>
    </xf>
    <xf numFmtId="0" fontId="44" fillId="0" borderId="0" xfId="0" applyFont="1"/>
    <xf numFmtId="0" fontId="45" fillId="0" borderId="0" xfId="0" applyFont="1"/>
    <xf numFmtId="49" fontId="44" fillId="0" borderId="0" xfId="0" applyNumberFormat="1" applyFont="1"/>
    <xf numFmtId="0" fontId="22" fillId="0" borderId="0" xfId="0" applyFont="1"/>
    <xf numFmtId="0" fontId="47" fillId="0" borderId="0" xfId="0" applyFont="1"/>
    <xf numFmtId="49" fontId="9" fillId="2" borderId="40" xfId="0" applyNumberFormat="1" applyFont="1" applyFill="1" applyBorder="1" applyAlignment="1">
      <alignment horizontal="center" vertical="center"/>
    </xf>
    <xf numFmtId="49" fontId="9" fillId="2" borderId="37" xfId="0" applyNumberFormat="1" applyFont="1" applyFill="1" applyBorder="1" applyAlignment="1">
      <alignment horizontal="center" vertical="center"/>
    </xf>
    <xf numFmtId="49" fontId="9" fillId="2" borderId="33" xfId="0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vertical="center"/>
    </xf>
    <xf numFmtId="0" fontId="6" fillId="5" borderId="41" xfId="0" applyFont="1" applyFill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4" borderId="24" xfId="0" applyFont="1" applyFill="1" applyBorder="1" applyAlignment="1">
      <alignment vertical="center"/>
    </xf>
    <xf numFmtId="0" fontId="6" fillId="4" borderId="41" xfId="0" applyFont="1" applyFill="1" applyBorder="1" applyAlignment="1">
      <alignment vertical="center"/>
    </xf>
    <xf numFmtId="0" fontId="6" fillId="4" borderId="3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21" fillId="2" borderId="0" xfId="0" applyFont="1" applyFill="1" applyAlignment="1">
      <alignment horizontal="center" vertical="center"/>
    </xf>
    <xf numFmtId="0" fontId="40" fillId="2" borderId="0" xfId="0" applyFont="1" applyFill="1" applyAlignme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48" fillId="5" borderId="52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5" borderId="53" xfId="0" applyFont="1" applyFill="1" applyBorder="1" applyAlignment="1">
      <alignment horizontal="center" vertical="center" wrapText="1"/>
    </xf>
    <xf numFmtId="0" fontId="48" fillId="5" borderId="60" xfId="0" applyFont="1" applyFill="1" applyBorder="1" applyAlignment="1">
      <alignment horizontal="center" vertical="center"/>
    </xf>
    <xf numFmtId="0" fontId="48" fillId="5" borderId="61" xfId="0" applyFont="1" applyFill="1" applyBorder="1" applyAlignment="1">
      <alignment horizontal="center" vertical="center"/>
    </xf>
    <xf numFmtId="0" fontId="48" fillId="5" borderId="62" xfId="0" applyFont="1" applyFill="1" applyBorder="1" applyAlignment="1">
      <alignment horizontal="center" vertical="center"/>
    </xf>
    <xf numFmtId="0" fontId="48" fillId="5" borderId="22" xfId="0" applyFont="1" applyFill="1" applyBorder="1" applyAlignment="1">
      <alignment horizontal="center" vertical="center" wrapText="1"/>
    </xf>
    <xf numFmtId="0" fontId="48" fillId="5" borderId="23" xfId="0" applyFont="1" applyFill="1" applyBorder="1" applyAlignment="1">
      <alignment horizontal="center" vertical="center" wrapText="1"/>
    </xf>
    <xf numFmtId="0" fontId="48" fillId="5" borderId="23" xfId="0" applyFont="1" applyFill="1" applyBorder="1" applyAlignment="1">
      <alignment horizontal="center" vertical="center"/>
    </xf>
    <xf numFmtId="0" fontId="48" fillId="5" borderId="20" xfId="0" applyFont="1" applyFill="1" applyBorder="1" applyAlignment="1">
      <alignment horizontal="center" vertical="center"/>
    </xf>
    <xf numFmtId="0" fontId="48" fillId="5" borderId="58" xfId="0" applyFont="1" applyFill="1" applyBorder="1" applyAlignment="1">
      <alignment vertical="center"/>
    </xf>
    <xf numFmtId="0" fontId="48" fillId="5" borderId="59" xfId="0" applyFont="1" applyFill="1" applyBorder="1" applyAlignment="1">
      <alignment vertical="center"/>
    </xf>
    <xf numFmtId="0" fontId="48" fillId="5" borderId="21" xfId="0" applyFont="1" applyFill="1" applyBorder="1" applyAlignment="1">
      <alignment horizontal="center" vertical="center"/>
    </xf>
    <xf numFmtId="0" fontId="49" fillId="4" borderId="18" xfId="0" applyFont="1" applyFill="1" applyBorder="1" applyAlignment="1">
      <alignment horizontal="center" vertical="center"/>
    </xf>
    <xf numFmtId="0" fontId="49" fillId="4" borderId="19" xfId="0" applyFont="1" applyFill="1" applyBorder="1" applyAlignment="1">
      <alignment horizontal="center" vertical="center"/>
    </xf>
    <xf numFmtId="0" fontId="50" fillId="4" borderId="19" xfId="0" applyFont="1" applyFill="1" applyBorder="1" applyAlignment="1">
      <alignment horizontal="center" vertical="center"/>
    </xf>
    <xf numFmtId="0" fontId="50" fillId="4" borderId="68" xfId="0" applyFont="1" applyFill="1" applyBorder="1" applyAlignment="1">
      <alignment vertical="center"/>
    </xf>
    <xf numFmtId="0" fontId="50" fillId="4" borderId="69" xfId="0" applyFont="1" applyFill="1" applyBorder="1" applyAlignment="1">
      <alignment vertical="center"/>
    </xf>
    <xf numFmtId="0" fontId="50" fillId="4" borderId="70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 textRotation="90"/>
    </xf>
    <xf numFmtId="49" fontId="48" fillId="0" borderId="41" xfId="0" applyNumberFormat="1" applyFont="1" applyBorder="1" applyAlignment="1">
      <alignment horizontal="center" vertical="center" textRotation="90" wrapText="1"/>
    </xf>
    <xf numFmtId="49" fontId="48" fillId="0" borderId="51" xfId="0" applyNumberFormat="1" applyFont="1" applyBorder="1" applyAlignment="1">
      <alignment horizontal="left" vertical="center"/>
    </xf>
    <xf numFmtId="49" fontId="52" fillId="4" borderId="32" xfId="0" applyNumberFormat="1" applyFont="1" applyFill="1" applyBorder="1" applyAlignment="1">
      <alignment horizontal="center" vertical="center" wrapText="1"/>
    </xf>
    <xf numFmtId="49" fontId="52" fillId="0" borderId="32" xfId="0" applyNumberFormat="1" applyFont="1" applyFill="1" applyBorder="1" applyAlignment="1">
      <alignment horizontal="center" vertical="center"/>
    </xf>
    <xf numFmtId="49" fontId="52" fillId="0" borderId="66" xfId="0" applyNumberFormat="1" applyFont="1" applyFill="1" applyBorder="1" applyAlignment="1">
      <alignment horizontal="center" vertical="center" wrapText="1"/>
    </xf>
    <xf numFmtId="49" fontId="52" fillId="0" borderId="67" xfId="0" applyNumberFormat="1" applyFont="1" applyFill="1" applyBorder="1" applyAlignment="1">
      <alignment horizontal="center" vertical="center" wrapText="1"/>
    </xf>
    <xf numFmtId="49" fontId="52" fillId="0" borderId="34" xfId="0" applyNumberFormat="1" applyFont="1" applyFill="1" applyBorder="1" applyAlignment="1">
      <alignment horizontal="center" vertical="center"/>
    </xf>
    <xf numFmtId="49" fontId="48" fillId="0" borderId="28" xfId="0" applyNumberFormat="1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/>
    </xf>
    <xf numFmtId="49" fontId="52" fillId="0" borderId="64" xfId="0" applyNumberFormat="1" applyFont="1" applyFill="1" applyBorder="1" applyAlignment="1">
      <alignment horizontal="center" vertical="center" wrapText="1"/>
    </xf>
    <xf numFmtId="49" fontId="52" fillId="0" borderId="65" xfId="0" applyNumberFormat="1" applyFont="1" applyFill="1" applyBorder="1" applyAlignment="1">
      <alignment horizontal="center" vertical="center" wrapText="1"/>
    </xf>
    <xf numFmtId="49" fontId="52" fillId="0" borderId="25" xfId="0" applyNumberFormat="1" applyFont="1" applyFill="1" applyBorder="1" applyAlignment="1">
      <alignment horizontal="center" vertical="center"/>
    </xf>
    <xf numFmtId="49" fontId="48" fillId="0" borderId="29" xfId="0" applyNumberFormat="1" applyFont="1" applyBorder="1" applyAlignment="1">
      <alignment horizontal="left" vertical="center"/>
    </xf>
    <xf numFmtId="49" fontId="52" fillId="4" borderId="26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Border="1" applyAlignment="1">
      <alignment horizontal="center" vertical="center"/>
    </xf>
    <xf numFmtId="49" fontId="52" fillId="0" borderId="63" xfId="0" applyNumberFormat="1" applyFont="1" applyFill="1" applyBorder="1" applyAlignment="1">
      <alignment horizontal="center" vertical="center" wrapText="1"/>
    </xf>
    <xf numFmtId="49" fontId="52" fillId="0" borderId="28" xfId="0" applyNumberFormat="1" applyFont="1" applyFill="1" applyBorder="1" applyAlignment="1">
      <alignment horizontal="center" vertical="center" wrapText="1"/>
    </xf>
    <xf numFmtId="49" fontId="54" fillId="0" borderId="27" xfId="0" applyNumberFormat="1" applyFont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textRotation="90"/>
    </xf>
    <xf numFmtId="49" fontId="48" fillId="0" borderId="23" xfId="0" applyNumberFormat="1" applyFont="1" applyBorder="1" applyAlignment="1">
      <alignment horizontal="center" vertical="center" textRotation="90" wrapText="1"/>
    </xf>
    <xf numFmtId="49" fontId="48" fillId="0" borderId="30" xfId="0" applyNumberFormat="1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/>
    </xf>
    <xf numFmtId="0" fontId="52" fillId="5" borderId="52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2" fillId="5" borderId="26" xfId="0" applyFont="1" applyFill="1" applyBorder="1" applyAlignment="1">
      <alignment horizontal="center" vertical="center" wrapText="1"/>
    </xf>
    <xf numFmtId="0" fontId="52" fillId="5" borderId="26" xfId="0" applyFont="1" applyFill="1" applyBorder="1" applyAlignment="1">
      <alignment horizontal="center" vertical="center"/>
    </xf>
    <xf numFmtId="0" fontId="52" fillId="5" borderId="27" xfId="0" applyFont="1" applyFill="1" applyBorder="1" applyAlignment="1">
      <alignment horizontal="center" vertical="center"/>
    </xf>
    <xf numFmtId="0" fontId="52" fillId="5" borderId="36" xfId="0" applyFont="1" applyFill="1" applyBorder="1" applyAlignment="1">
      <alignment horizontal="center" vertical="center" wrapText="1"/>
    </xf>
    <xf numFmtId="0" fontId="52" fillId="5" borderId="20" xfId="0" applyFont="1" applyFill="1" applyBorder="1" applyAlignment="1">
      <alignment horizontal="center" vertical="center" wrapText="1"/>
    </xf>
    <xf numFmtId="0" fontId="52" fillId="5" borderId="20" xfId="0" applyFont="1" applyFill="1" applyBorder="1" applyAlignment="1">
      <alignment horizontal="center" vertical="center"/>
    </xf>
    <xf numFmtId="0" fontId="52" fillId="5" borderId="20" xfId="0" applyFont="1" applyFill="1" applyBorder="1" applyAlignment="1">
      <alignment horizontal="center" vertical="center"/>
    </xf>
    <xf numFmtId="0" fontId="52" fillId="5" borderId="21" xfId="0" applyFont="1" applyFill="1" applyBorder="1" applyAlignment="1">
      <alignment horizontal="center" vertical="center"/>
    </xf>
    <xf numFmtId="0" fontId="50" fillId="4" borderId="22" xfId="0" applyFont="1" applyFill="1" applyBorder="1" applyAlignment="1">
      <alignment horizontal="center" vertical="center"/>
    </xf>
    <xf numFmtId="0" fontId="50" fillId="4" borderId="23" xfId="0" applyFont="1" applyFill="1" applyBorder="1" applyAlignment="1">
      <alignment horizontal="center" vertical="center"/>
    </xf>
    <xf numFmtId="0" fontId="50" fillId="4" borderId="35" xfId="0" applyFont="1" applyFill="1" applyBorder="1" applyAlignment="1">
      <alignment horizontal="center" vertical="center"/>
    </xf>
    <xf numFmtId="49" fontId="48" fillId="0" borderId="71" xfId="0" applyNumberFormat="1" applyFont="1" applyBorder="1" applyAlignment="1">
      <alignment horizontal="left" vertical="center"/>
    </xf>
    <xf numFmtId="49" fontId="52" fillId="4" borderId="31" xfId="0" applyNumberFormat="1" applyFont="1" applyFill="1" applyBorder="1" applyAlignment="1">
      <alignment horizontal="center" vertical="center" wrapText="1"/>
    </xf>
    <xf numFmtId="49" fontId="48" fillId="0" borderId="31" xfId="0" applyNumberFormat="1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/>
    </xf>
    <xf numFmtId="49" fontId="52" fillId="4" borderId="57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/>
    </xf>
    <xf numFmtId="49" fontId="52" fillId="0" borderId="27" xfId="0" applyNumberFormat="1" applyFont="1" applyFill="1" applyBorder="1" applyAlignment="1">
      <alignment horizontal="center" vertical="center"/>
    </xf>
    <xf numFmtId="49" fontId="54" fillId="6" borderId="55" xfId="0" applyNumberFormat="1" applyFont="1" applyFill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2" fillId="0" borderId="21" xfId="0" applyNumberFormat="1" applyFont="1" applyFill="1" applyBorder="1" applyAlignment="1">
      <alignment horizontal="center" vertical="center"/>
    </xf>
    <xf numFmtId="49" fontId="54" fillId="6" borderId="5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049" name="Line 4"/>
        <xdr:cNvSpPr>
          <a:spLocks noChangeShapeType="1"/>
        </xdr:cNvSpPr>
      </xdr:nvSpPr>
      <xdr:spPr bwMode="auto">
        <a:xfrm>
          <a:off x="9639300" y="860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28575</xdr:rowOff>
    </xdr:from>
    <xdr:to>
      <xdr:col>9</xdr:col>
      <xdr:colOff>0</xdr:colOff>
      <xdr:row>35</xdr:row>
      <xdr:rowOff>28575</xdr:rowOff>
    </xdr:to>
    <xdr:sp macro="" textlink="">
      <xdr:nvSpPr>
        <xdr:cNvPr id="2050" name="Line 6"/>
        <xdr:cNvSpPr>
          <a:spLocks noChangeShapeType="1"/>
        </xdr:cNvSpPr>
      </xdr:nvSpPr>
      <xdr:spPr bwMode="auto">
        <a:xfrm>
          <a:off x="777240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51" name="Line 8"/>
        <xdr:cNvSpPr>
          <a:spLocks noChangeShapeType="1"/>
        </xdr:cNvSpPr>
      </xdr:nvSpPr>
      <xdr:spPr bwMode="auto">
        <a:xfrm>
          <a:off x="8667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52" name="Line 9"/>
        <xdr:cNvSpPr>
          <a:spLocks noChangeShapeType="1"/>
        </xdr:cNvSpPr>
      </xdr:nvSpPr>
      <xdr:spPr bwMode="auto">
        <a:xfrm>
          <a:off x="8667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53" name="Line 10"/>
        <xdr:cNvSpPr>
          <a:spLocks noChangeShapeType="1"/>
        </xdr:cNvSpPr>
      </xdr:nvSpPr>
      <xdr:spPr bwMode="auto">
        <a:xfrm>
          <a:off x="1034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447675</xdr:colOff>
      <xdr:row>0</xdr:row>
      <xdr:rowOff>0</xdr:rowOff>
    </xdr:from>
    <xdr:to>
      <xdr:col>10</xdr:col>
      <xdr:colOff>704850</xdr:colOff>
      <xdr:row>0</xdr:row>
      <xdr:rowOff>0</xdr:rowOff>
    </xdr:to>
    <xdr:sp macro="" textlink="">
      <xdr:nvSpPr>
        <xdr:cNvPr id="2054" name="Line 11"/>
        <xdr:cNvSpPr>
          <a:spLocks noChangeShapeType="1"/>
        </xdr:cNvSpPr>
      </xdr:nvSpPr>
      <xdr:spPr bwMode="auto">
        <a:xfrm>
          <a:off x="9115425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0</xdr:row>
      <xdr:rowOff>0</xdr:rowOff>
    </xdr:from>
    <xdr:to>
      <xdr:col>9</xdr:col>
      <xdr:colOff>561975</xdr:colOff>
      <xdr:row>0</xdr:row>
      <xdr:rowOff>0</xdr:rowOff>
    </xdr:to>
    <xdr:sp macro="" textlink="">
      <xdr:nvSpPr>
        <xdr:cNvPr id="2055" name="Line 12"/>
        <xdr:cNvSpPr>
          <a:spLocks noChangeShapeType="1"/>
        </xdr:cNvSpPr>
      </xdr:nvSpPr>
      <xdr:spPr bwMode="auto">
        <a:xfrm>
          <a:off x="8029575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56" name="Line 14"/>
        <xdr:cNvSpPr>
          <a:spLocks noChangeShapeType="1"/>
        </xdr:cNvSpPr>
      </xdr:nvSpPr>
      <xdr:spPr bwMode="auto">
        <a:xfrm>
          <a:off x="7772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57" name="Line 15"/>
        <xdr:cNvSpPr>
          <a:spLocks noChangeShapeType="1"/>
        </xdr:cNvSpPr>
      </xdr:nvSpPr>
      <xdr:spPr bwMode="auto">
        <a:xfrm>
          <a:off x="7772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58" name="Line 16"/>
        <xdr:cNvSpPr>
          <a:spLocks noChangeShapeType="1"/>
        </xdr:cNvSpPr>
      </xdr:nvSpPr>
      <xdr:spPr bwMode="auto">
        <a:xfrm>
          <a:off x="9639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257175</xdr:colOff>
      <xdr:row>0</xdr:row>
      <xdr:rowOff>0</xdr:rowOff>
    </xdr:from>
    <xdr:to>
      <xdr:col>8</xdr:col>
      <xdr:colOff>561975</xdr:colOff>
      <xdr:row>0</xdr:row>
      <xdr:rowOff>0</xdr:rowOff>
    </xdr:to>
    <xdr:sp macro="" textlink="">
      <xdr:nvSpPr>
        <xdr:cNvPr id="2059" name="Line 18"/>
        <xdr:cNvSpPr>
          <a:spLocks noChangeShapeType="1"/>
        </xdr:cNvSpPr>
      </xdr:nvSpPr>
      <xdr:spPr bwMode="auto">
        <a:xfrm>
          <a:off x="695325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190500</xdr:colOff>
      <xdr:row>0</xdr:row>
      <xdr:rowOff>0</xdr:rowOff>
    </xdr:to>
    <xdr:sp macro="" textlink="">
      <xdr:nvSpPr>
        <xdr:cNvPr id="2060" name="Line 19"/>
        <xdr:cNvSpPr>
          <a:spLocks noChangeShapeType="1"/>
        </xdr:cNvSpPr>
      </xdr:nvSpPr>
      <xdr:spPr bwMode="auto">
        <a:xfrm>
          <a:off x="7400925" y="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8122920" y="7840980"/>
          <a:ext cx="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589395</xdr:colOff>
      <xdr:row>24</xdr:row>
      <xdr:rowOff>235238</xdr:rowOff>
    </xdr:from>
    <xdr:to>
      <xdr:col>16</xdr:col>
      <xdr:colOff>294120</xdr:colOff>
      <xdr:row>25</xdr:row>
      <xdr:rowOff>178088</xdr:rowOff>
    </xdr:to>
    <xdr:sp macro="" textlink="">
      <xdr:nvSpPr>
        <xdr:cNvPr id="3" name="AutoShape 26"/>
        <xdr:cNvSpPr>
          <a:spLocks noChangeArrowheads="1"/>
        </xdr:cNvSpPr>
      </xdr:nvSpPr>
      <xdr:spPr bwMode="auto">
        <a:xfrm>
          <a:off x="11150715" y="7093238"/>
          <a:ext cx="314325" cy="39243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428625</xdr:colOff>
      <xdr:row>26</xdr:row>
      <xdr:rowOff>0</xdr:rowOff>
    </xdr:from>
    <xdr:to>
      <xdr:col>14</xdr:col>
      <xdr:colOff>95250</xdr:colOff>
      <xdr:row>26</xdr:row>
      <xdr:rowOff>0</xdr:rowOff>
    </xdr:to>
    <xdr:sp macro="" textlink="">
      <xdr:nvSpPr>
        <xdr:cNvPr id="4" name="AutoShape 26"/>
        <xdr:cNvSpPr>
          <a:spLocks noChangeArrowheads="1"/>
        </xdr:cNvSpPr>
      </xdr:nvSpPr>
      <xdr:spPr bwMode="auto">
        <a:xfrm>
          <a:off x="9770745" y="78409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409575</xdr:colOff>
      <xdr:row>26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5" name="AutoShape 26"/>
        <xdr:cNvSpPr>
          <a:spLocks noChangeArrowheads="1"/>
        </xdr:cNvSpPr>
      </xdr:nvSpPr>
      <xdr:spPr bwMode="auto">
        <a:xfrm>
          <a:off x="9751695" y="78409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4218920" y="373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4218920" y="373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26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8" name="AutoShape 26"/>
        <xdr:cNvSpPr>
          <a:spLocks noChangeArrowheads="1"/>
        </xdr:cNvSpPr>
      </xdr:nvSpPr>
      <xdr:spPr bwMode="auto">
        <a:xfrm>
          <a:off x="9751695" y="78409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29</xdr:row>
      <xdr:rowOff>171450</xdr:rowOff>
    </xdr:from>
    <xdr:to>
      <xdr:col>1</xdr:col>
      <xdr:colOff>733425</xdr:colOff>
      <xdr:row>31</xdr:row>
      <xdr:rowOff>57150</xdr:rowOff>
    </xdr:to>
    <xdr:sp macro="" textlink="">
      <xdr:nvSpPr>
        <xdr:cNvPr id="9" name="AutoShape 26"/>
        <xdr:cNvSpPr>
          <a:spLocks noChangeArrowheads="1"/>
        </xdr:cNvSpPr>
      </xdr:nvSpPr>
      <xdr:spPr bwMode="auto">
        <a:xfrm>
          <a:off x="1415415" y="9147810"/>
          <a:ext cx="209550" cy="28194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603250</xdr:colOff>
      <xdr:row>26</xdr:row>
      <xdr:rowOff>219075</xdr:rowOff>
    </xdr:from>
    <xdr:to>
      <xdr:col>16</xdr:col>
      <xdr:colOff>307975</xdr:colOff>
      <xdr:row>27</xdr:row>
      <xdr:rowOff>161925</xdr:rowOff>
    </xdr:to>
    <xdr:sp macro="" textlink="">
      <xdr:nvSpPr>
        <xdr:cNvPr id="10" name="AutoShape 26"/>
        <xdr:cNvSpPr>
          <a:spLocks noChangeArrowheads="1"/>
        </xdr:cNvSpPr>
      </xdr:nvSpPr>
      <xdr:spPr bwMode="auto">
        <a:xfrm>
          <a:off x="11164570" y="8060055"/>
          <a:ext cx="314325" cy="34671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428625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1" name="AutoShape 26"/>
        <xdr:cNvSpPr>
          <a:spLocks noChangeArrowheads="1"/>
        </xdr:cNvSpPr>
      </xdr:nvSpPr>
      <xdr:spPr bwMode="auto">
        <a:xfrm>
          <a:off x="10380345" y="7840980"/>
          <a:ext cx="18097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10361295" y="784098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10361295" y="784098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8122920" y="7840980"/>
          <a:ext cx="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589395</xdr:colOff>
      <xdr:row>24</xdr:row>
      <xdr:rowOff>235238</xdr:rowOff>
    </xdr:from>
    <xdr:to>
      <xdr:col>16</xdr:col>
      <xdr:colOff>294120</xdr:colOff>
      <xdr:row>25</xdr:row>
      <xdr:rowOff>178088</xdr:rowOff>
    </xdr:to>
    <xdr:sp macro="" textlink="">
      <xdr:nvSpPr>
        <xdr:cNvPr id="3" name="AutoShape 26"/>
        <xdr:cNvSpPr>
          <a:spLocks noChangeArrowheads="1"/>
        </xdr:cNvSpPr>
      </xdr:nvSpPr>
      <xdr:spPr bwMode="auto">
        <a:xfrm>
          <a:off x="11150715" y="7093238"/>
          <a:ext cx="314325" cy="39243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428625</xdr:colOff>
      <xdr:row>26</xdr:row>
      <xdr:rowOff>0</xdr:rowOff>
    </xdr:from>
    <xdr:to>
      <xdr:col>14</xdr:col>
      <xdr:colOff>95250</xdr:colOff>
      <xdr:row>26</xdr:row>
      <xdr:rowOff>0</xdr:rowOff>
    </xdr:to>
    <xdr:sp macro="" textlink="">
      <xdr:nvSpPr>
        <xdr:cNvPr id="4" name="AutoShape 26"/>
        <xdr:cNvSpPr>
          <a:spLocks noChangeArrowheads="1"/>
        </xdr:cNvSpPr>
      </xdr:nvSpPr>
      <xdr:spPr bwMode="auto">
        <a:xfrm>
          <a:off x="9770745" y="78409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409575</xdr:colOff>
      <xdr:row>26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5" name="AutoShape 26"/>
        <xdr:cNvSpPr>
          <a:spLocks noChangeArrowheads="1"/>
        </xdr:cNvSpPr>
      </xdr:nvSpPr>
      <xdr:spPr bwMode="auto">
        <a:xfrm>
          <a:off x="9751695" y="78409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4218920" y="373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4218920" y="373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26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8" name="AutoShape 26"/>
        <xdr:cNvSpPr>
          <a:spLocks noChangeArrowheads="1"/>
        </xdr:cNvSpPr>
      </xdr:nvSpPr>
      <xdr:spPr bwMode="auto">
        <a:xfrm>
          <a:off x="9751695" y="78409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29</xdr:row>
      <xdr:rowOff>171450</xdr:rowOff>
    </xdr:from>
    <xdr:to>
      <xdr:col>1</xdr:col>
      <xdr:colOff>733425</xdr:colOff>
      <xdr:row>31</xdr:row>
      <xdr:rowOff>57150</xdr:rowOff>
    </xdr:to>
    <xdr:sp macro="" textlink="">
      <xdr:nvSpPr>
        <xdr:cNvPr id="9" name="AutoShape 26"/>
        <xdr:cNvSpPr>
          <a:spLocks noChangeArrowheads="1"/>
        </xdr:cNvSpPr>
      </xdr:nvSpPr>
      <xdr:spPr bwMode="auto">
        <a:xfrm>
          <a:off x="1415415" y="9147810"/>
          <a:ext cx="209550" cy="28194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603250</xdr:colOff>
      <xdr:row>26</xdr:row>
      <xdr:rowOff>219075</xdr:rowOff>
    </xdr:from>
    <xdr:to>
      <xdr:col>16</xdr:col>
      <xdr:colOff>307975</xdr:colOff>
      <xdr:row>27</xdr:row>
      <xdr:rowOff>161925</xdr:rowOff>
    </xdr:to>
    <xdr:sp macro="" textlink="">
      <xdr:nvSpPr>
        <xdr:cNvPr id="10" name="AutoShape 26"/>
        <xdr:cNvSpPr>
          <a:spLocks noChangeArrowheads="1"/>
        </xdr:cNvSpPr>
      </xdr:nvSpPr>
      <xdr:spPr bwMode="auto">
        <a:xfrm>
          <a:off x="11164570" y="8060055"/>
          <a:ext cx="314325" cy="34671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428625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1" name="AutoShape 26"/>
        <xdr:cNvSpPr>
          <a:spLocks noChangeArrowheads="1"/>
        </xdr:cNvSpPr>
      </xdr:nvSpPr>
      <xdr:spPr bwMode="auto">
        <a:xfrm>
          <a:off x="10380345" y="7840980"/>
          <a:ext cx="18097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10361295" y="784098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10361295" y="784098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8122920" y="6850380"/>
          <a:ext cx="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589395</xdr:colOff>
      <xdr:row>24</xdr:row>
      <xdr:rowOff>235238</xdr:rowOff>
    </xdr:from>
    <xdr:to>
      <xdr:col>16</xdr:col>
      <xdr:colOff>294120</xdr:colOff>
      <xdr:row>25</xdr:row>
      <xdr:rowOff>178088</xdr:rowOff>
    </xdr:to>
    <xdr:sp macro="" textlink="">
      <xdr:nvSpPr>
        <xdr:cNvPr id="3" name="AutoShape 26"/>
        <xdr:cNvSpPr>
          <a:spLocks noChangeArrowheads="1"/>
        </xdr:cNvSpPr>
      </xdr:nvSpPr>
      <xdr:spPr bwMode="auto">
        <a:xfrm>
          <a:off x="11160413" y="7120947"/>
          <a:ext cx="314325" cy="386196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428625</xdr:colOff>
      <xdr:row>26</xdr:row>
      <xdr:rowOff>0</xdr:rowOff>
    </xdr:from>
    <xdr:to>
      <xdr:col>14</xdr:col>
      <xdr:colOff>95250</xdr:colOff>
      <xdr:row>26</xdr:row>
      <xdr:rowOff>0</xdr:rowOff>
    </xdr:to>
    <xdr:sp macro="" textlink="">
      <xdr:nvSpPr>
        <xdr:cNvPr id="4" name="AutoShape 26"/>
        <xdr:cNvSpPr>
          <a:spLocks noChangeArrowheads="1"/>
        </xdr:cNvSpPr>
      </xdr:nvSpPr>
      <xdr:spPr bwMode="auto">
        <a:xfrm>
          <a:off x="9770745" y="68503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409575</xdr:colOff>
      <xdr:row>26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5" name="AutoShape 26"/>
        <xdr:cNvSpPr>
          <a:spLocks noChangeArrowheads="1"/>
        </xdr:cNvSpPr>
      </xdr:nvSpPr>
      <xdr:spPr bwMode="auto">
        <a:xfrm>
          <a:off x="9751695" y="68503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4218920" y="373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4218920" y="373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26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8" name="AutoShape 26"/>
        <xdr:cNvSpPr>
          <a:spLocks noChangeArrowheads="1"/>
        </xdr:cNvSpPr>
      </xdr:nvSpPr>
      <xdr:spPr bwMode="auto">
        <a:xfrm>
          <a:off x="9751695" y="68503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29</xdr:row>
      <xdr:rowOff>171450</xdr:rowOff>
    </xdr:from>
    <xdr:to>
      <xdr:col>1</xdr:col>
      <xdr:colOff>733425</xdr:colOff>
      <xdr:row>31</xdr:row>
      <xdr:rowOff>57150</xdr:rowOff>
    </xdr:to>
    <xdr:sp macro="" textlink="">
      <xdr:nvSpPr>
        <xdr:cNvPr id="9" name="AutoShape 26"/>
        <xdr:cNvSpPr>
          <a:spLocks noChangeArrowheads="1"/>
        </xdr:cNvSpPr>
      </xdr:nvSpPr>
      <xdr:spPr bwMode="auto">
        <a:xfrm>
          <a:off x="1415415" y="7966710"/>
          <a:ext cx="209550" cy="28194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603250</xdr:colOff>
      <xdr:row>26</xdr:row>
      <xdr:rowOff>219075</xdr:rowOff>
    </xdr:from>
    <xdr:to>
      <xdr:col>16</xdr:col>
      <xdr:colOff>307975</xdr:colOff>
      <xdr:row>27</xdr:row>
      <xdr:rowOff>161925</xdr:rowOff>
    </xdr:to>
    <xdr:sp macro="" textlink="">
      <xdr:nvSpPr>
        <xdr:cNvPr id="10" name="AutoShape 26"/>
        <xdr:cNvSpPr>
          <a:spLocks noChangeArrowheads="1"/>
        </xdr:cNvSpPr>
      </xdr:nvSpPr>
      <xdr:spPr bwMode="auto">
        <a:xfrm>
          <a:off x="11164570" y="7069455"/>
          <a:ext cx="314325" cy="29337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428625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1" name="AutoShape 26"/>
        <xdr:cNvSpPr>
          <a:spLocks noChangeArrowheads="1"/>
        </xdr:cNvSpPr>
      </xdr:nvSpPr>
      <xdr:spPr bwMode="auto">
        <a:xfrm>
          <a:off x="10380345" y="6850380"/>
          <a:ext cx="18097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10361295" y="685038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10361295" y="685038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4" workbookViewId="0">
      <selection activeCell="I4" sqref="I4"/>
    </sheetView>
  </sheetViews>
  <sheetFormatPr defaultRowHeight="15" x14ac:dyDescent="0.25"/>
  <cols>
    <col min="1" max="1" width="5.42578125" customWidth="1"/>
    <col min="2" max="2" width="15.140625" customWidth="1"/>
    <col min="3" max="3" width="16.7109375" customWidth="1"/>
    <col min="4" max="4" width="7.85546875" customWidth="1"/>
    <col min="6" max="6" width="16.28515625" customWidth="1"/>
    <col min="7" max="7" width="16.85546875" customWidth="1"/>
    <col min="8" max="8" width="13" customWidth="1"/>
    <col min="9" max="9" width="16.140625" customWidth="1"/>
    <col min="10" max="10" width="13.42578125" customWidth="1"/>
    <col min="11" max="11" width="14.5703125" customWidth="1"/>
    <col min="12" max="12" width="10.5703125" bestFit="1" customWidth="1"/>
    <col min="13" max="13" width="11.7109375" customWidth="1"/>
  </cols>
  <sheetData>
    <row r="1" spans="1:20" ht="18" customHeight="1" x14ac:dyDescent="0.25">
      <c r="I1" s="1" t="s">
        <v>72</v>
      </c>
      <c r="J1" s="2"/>
      <c r="K1" s="2"/>
      <c r="L1" s="2"/>
      <c r="M1" s="2"/>
    </row>
    <row r="2" spans="1:20" ht="18" customHeight="1" x14ac:dyDescent="0.25">
      <c r="I2" s="1" t="s">
        <v>73</v>
      </c>
      <c r="J2" s="2"/>
      <c r="K2" s="2"/>
      <c r="L2" s="2"/>
      <c r="M2" s="2"/>
    </row>
    <row r="3" spans="1:20" ht="18" customHeight="1" x14ac:dyDescent="0.25">
      <c r="I3" s="1" t="s">
        <v>76</v>
      </c>
      <c r="J3" s="2"/>
      <c r="K3" s="2"/>
      <c r="L3" s="2"/>
      <c r="M3" s="2"/>
    </row>
    <row r="4" spans="1:20" ht="15.75" x14ac:dyDescent="0.3">
      <c r="I4" s="3"/>
      <c r="K4" s="3"/>
    </row>
    <row r="6" spans="1:20" ht="18.75" x14ac:dyDescent="0.25">
      <c r="A6" s="112" t="s">
        <v>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20" ht="18.75" x14ac:dyDescent="0.25">
      <c r="A7" s="113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20" ht="21" thickBot="1" x14ac:dyDescent="0.3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20" ht="22.5" customHeight="1" thickTop="1" x14ac:dyDescent="0.25">
      <c r="A9" s="115" t="s">
        <v>2</v>
      </c>
      <c r="B9" s="119" t="s">
        <v>3</v>
      </c>
      <c r="C9" s="119" t="s">
        <v>4</v>
      </c>
      <c r="D9" s="123" t="s">
        <v>5</v>
      </c>
      <c r="E9" s="124"/>
      <c r="F9" s="124"/>
      <c r="G9" s="124"/>
      <c r="H9" s="124"/>
      <c r="I9" s="124"/>
      <c r="J9" s="124"/>
      <c r="K9" s="125"/>
    </row>
    <row r="10" spans="1:20" ht="22.5" customHeight="1" x14ac:dyDescent="0.25">
      <c r="A10" s="116"/>
      <c r="B10" s="120"/>
      <c r="C10" s="120"/>
      <c r="D10" s="126" t="s">
        <v>6</v>
      </c>
      <c r="E10" s="127"/>
      <c r="F10" s="127"/>
      <c r="G10" s="127"/>
      <c r="H10" s="127"/>
      <c r="I10" s="127"/>
      <c r="J10" s="127"/>
      <c r="K10" s="128"/>
    </row>
    <row r="11" spans="1:20" x14ac:dyDescent="0.25">
      <c r="A11" s="117"/>
      <c r="B11" s="121"/>
      <c r="C11" s="121"/>
      <c r="D11" s="129" t="s">
        <v>7</v>
      </c>
      <c r="E11" s="129" t="s">
        <v>8</v>
      </c>
      <c r="F11" s="129" t="s">
        <v>9</v>
      </c>
      <c r="G11" s="129" t="s">
        <v>10</v>
      </c>
      <c r="H11" s="129" t="s">
        <v>11</v>
      </c>
      <c r="I11" s="132" t="s">
        <v>12</v>
      </c>
      <c r="J11" s="134" t="s">
        <v>13</v>
      </c>
      <c r="K11" s="130" t="s">
        <v>14</v>
      </c>
    </row>
    <row r="12" spans="1:20" ht="47.25" customHeight="1" x14ac:dyDescent="0.25">
      <c r="A12" s="118"/>
      <c r="B12" s="122"/>
      <c r="C12" s="122"/>
      <c r="D12" s="122"/>
      <c r="E12" s="122"/>
      <c r="F12" s="122"/>
      <c r="G12" s="122"/>
      <c r="H12" s="122"/>
      <c r="I12" s="133"/>
      <c r="J12" s="135"/>
      <c r="K12" s="131"/>
    </row>
    <row r="13" spans="1:20" ht="12.75" customHeight="1" thickBot="1" x14ac:dyDescent="0.3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">
        <v>7</v>
      </c>
      <c r="H13" s="5">
        <v>8</v>
      </c>
      <c r="I13" s="7">
        <v>9</v>
      </c>
      <c r="J13" s="8">
        <v>10</v>
      </c>
      <c r="K13" s="9">
        <v>11</v>
      </c>
    </row>
    <row r="14" spans="1:20" ht="16.5" thickTop="1" x14ac:dyDescent="0.25">
      <c r="A14" s="97" t="s">
        <v>15</v>
      </c>
      <c r="B14" s="100" t="s">
        <v>16</v>
      </c>
      <c r="C14" s="10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18</v>
      </c>
      <c r="I14" s="12" t="s">
        <v>18</v>
      </c>
      <c r="J14" s="13" t="s">
        <v>18</v>
      </c>
      <c r="K14" s="14" t="s">
        <v>18</v>
      </c>
      <c r="M14" s="15"/>
    </row>
    <row r="15" spans="1:20" ht="15.75" x14ac:dyDescent="0.25">
      <c r="A15" s="98"/>
      <c r="B15" s="101"/>
      <c r="C15" s="10" t="s">
        <v>19</v>
      </c>
      <c r="D15" s="16">
        <v>22</v>
      </c>
      <c r="E15" s="17">
        <f>(22*20)</f>
        <v>440</v>
      </c>
      <c r="F15" s="16">
        <f>( E15*2637.58)/1.18</f>
        <v>983504.40677966108</v>
      </c>
      <c r="G15" s="18">
        <f>F15*1.18</f>
        <v>1160535.2</v>
      </c>
      <c r="H15" s="16">
        <f>(D15*7689.08)/1.18</f>
        <v>143355.72881355934</v>
      </c>
      <c r="I15" s="19">
        <f>H15*1.18</f>
        <v>169159.76</v>
      </c>
      <c r="J15" s="53">
        <f t="shared" ref="J15:J23" si="0">F15+H15</f>
        <v>1126860.1355932204</v>
      </c>
      <c r="K15" s="54">
        <f t="shared" ref="K15:K23" si="1">G15+I15</f>
        <v>1329694.96</v>
      </c>
      <c r="L15" s="15"/>
      <c r="M15" s="15"/>
      <c r="N15" s="20"/>
      <c r="S15" s="42"/>
      <c r="T15" s="42"/>
    </row>
    <row r="16" spans="1:20" ht="15.75" x14ac:dyDescent="0.25">
      <c r="A16" s="98"/>
      <c r="B16" s="101"/>
      <c r="C16" s="21" t="s">
        <v>20</v>
      </c>
      <c r="D16" s="22">
        <v>30</v>
      </c>
      <c r="E16" s="17">
        <f>D16*20</f>
        <v>600</v>
      </c>
      <c r="F16" s="16">
        <f>( E16*2637.58)/1.18</f>
        <v>1341142.3728813559</v>
      </c>
      <c r="G16" s="18">
        <f>F16*1.18</f>
        <v>1582548</v>
      </c>
      <c r="H16" s="16">
        <f>(D16*7689.08)/1.18</f>
        <v>195485.08474576272</v>
      </c>
      <c r="I16" s="19">
        <f>H16*1.18</f>
        <v>230672.4</v>
      </c>
      <c r="J16" s="53">
        <f t="shared" si="0"/>
        <v>1536627.4576271186</v>
      </c>
      <c r="K16" s="54">
        <f t="shared" si="1"/>
        <v>1813220.4</v>
      </c>
      <c r="L16" s="15"/>
      <c r="M16" s="15"/>
      <c r="N16" s="20"/>
    </row>
    <row r="17" spans="1:15" ht="15.75" x14ac:dyDescent="0.25">
      <c r="A17" s="99"/>
      <c r="B17" s="102"/>
      <c r="C17" s="23" t="s">
        <v>21</v>
      </c>
      <c r="D17" s="24">
        <f t="shared" ref="D17:I17" si="2">SUM(D14:D16)</f>
        <v>52</v>
      </c>
      <c r="E17" s="24">
        <f t="shared" si="2"/>
        <v>1040</v>
      </c>
      <c r="F17" s="24">
        <f>ROUNDDOWN(SUM(F14:F16),0)</f>
        <v>2324646</v>
      </c>
      <c r="G17" s="52">
        <f t="shared" si="2"/>
        <v>2743083.2</v>
      </c>
      <c r="H17" s="24">
        <f t="shared" si="2"/>
        <v>338840.81355932204</v>
      </c>
      <c r="I17" s="25">
        <f t="shared" si="2"/>
        <v>399832.16000000003</v>
      </c>
      <c r="J17" s="26">
        <f>F17+H17</f>
        <v>2663486.8135593222</v>
      </c>
      <c r="K17" s="27">
        <f>G17+I17</f>
        <v>3142915.3600000003</v>
      </c>
      <c r="L17" s="55"/>
      <c r="M17" s="55"/>
    </row>
    <row r="18" spans="1:15" ht="15.75" x14ac:dyDescent="0.25">
      <c r="A18" s="97" t="s">
        <v>22</v>
      </c>
      <c r="B18" s="102"/>
      <c r="C18" s="21" t="s">
        <v>23</v>
      </c>
      <c r="D18" s="22">
        <v>31</v>
      </c>
      <c r="E18" s="17">
        <f>D18*20</f>
        <v>620</v>
      </c>
      <c r="F18" s="16">
        <f>( E18*2637.58)/1.18</f>
        <v>1385847.1186440678</v>
      </c>
      <c r="G18" s="18">
        <f>F18*1.18</f>
        <v>1635299.5999999999</v>
      </c>
      <c r="H18" s="16">
        <f>(D18*7689.08)/1.18</f>
        <v>202001.25423728814</v>
      </c>
      <c r="I18" s="19">
        <f>ROUNDUP(H18*1.18,0)</f>
        <v>238362</v>
      </c>
      <c r="J18" s="53">
        <f t="shared" si="0"/>
        <v>1587848.3728813559</v>
      </c>
      <c r="K18" s="54">
        <f>G18+I18</f>
        <v>1873661.5999999999</v>
      </c>
      <c r="L18" s="15"/>
      <c r="M18" s="15"/>
      <c r="N18" s="20"/>
    </row>
    <row r="19" spans="1:15" ht="15.75" x14ac:dyDescent="0.25">
      <c r="A19" s="98"/>
      <c r="B19" s="102"/>
      <c r="C19" s="21" t="s">
        <v>24</v>
      </c>
      <c r="D19" s="22">
        <v>31</v>
      </c>
      <c r="E19" s="17">
        <f>(14*20)+(17*17)</f>
        <v>569</v>
      </c>
      <c r="F19" s="16">
        <f>( E19*2637.58)/1.18</f>
        <v>1271850.0169491526</v>
      </c>
      <c r="G19" s="18">
        <f>F19*1.18</f>
        <v>1500783.02</v>
      </c>
      <c r="H19" s="16">
        <f>(D19*7689.08)/1.18</f>
        <v>202001.25423728814</v>
      </c>
      <c r="I19" s="19">
        <f>ROUNDUP(H19*1.18,0)</f>
        <v>238362</v>
      </c>
      <c r="J19" s="53">
        <f t="shared" si="0"/>
        <v>1473851.2711864407</v>
      </c>
      <c r="K19" s="54">
        <f>ROUNDDOWN(G19+I19,0)</f>
        <v>1739145</v>
      </c>
      <c r="L19" s="15"/>
      <c r="M19" s="15"/>
    </row>
    <row r="20" spans="1:15" ht="15.75" x14ac:dyDescent="0.25">
      <c r="A20" s="98"/>
      <c r="B20" s="103"/>
      <c r="C20" s="10" t="s">
        <v>25</v>
      </c>
      <c r="D20" s="22">
        <v>30</v>
      </c>
      <c r="E20" s="17">
        <f>D20*17</f>
        <v>510</v>
      </c>
      <c r="F20" s="16">
        <f>( E20*2637.58)/1.18</f>
        <v>1139971.0169491526</v>
      </c>
      <c r="G20" s="18">
        <f>F20*1.18</f>
        <v>1345165.8</v>
      </c>
      <c r="H20" s="16">
        <f>(D20*7689.08)/1.18</f>
        <v>195485.08474576272</v>
      </c>
      <c r="I20" s="19">
        <f>H20*1.18</f>
        <v>230672.4</v>
      </c>
      <c r="J20" s="53">
        <f t="shared" si="0"/>
        <v>1335456.1016949152</v>
      </c>
      <c r="K20" s="54">
        <f t="shared" si="1"/>
        <v>1575838.2</v>
      </c>
      <c r="L20" s="15"/>
      <c r="M20" s="15"/>
    </row>
    <row r="21" spans="1:15" ht="15.75" x14ac:dyDescent="0.25">
      <c r="A21" s="99"/>
      <c r="B21" s="104" t="s">
        <v>26</v>
      </c>
      <c r="C21" s="105"/>
      <c r="D21" s="24">
        <f>SUM(D18:D20)</f>
        <v>92</v>
      </c>
      <c r="E21" s="24">
        <f>SUM(E18:E20)</f>
        <v>1699</v>
      </c>
      <c r="F21" s="24">
        <f>SUM(F18:F20)</f>
        <v>3797668.1525423732</v>
      </c>
      <c r="G21" s="52">
        <f>ROUNDUP(SUM(G18:G20),0)</f>
        <v>4481249</v>
      </c>
      <c r="H21" s="24">
        <f>ROUNDDOWN(SUM(H18:H20),0)</f>
        <v>599487</v>
      </c>
      <c r="I21" s="25">
        <f>ROUNDDOWN(SUM(I18:I20),0)</f>
        <v>707396</v>
      </c>
      <c r="J21" s="26">
        <f>F21+H21</f>
        <v>4397155.1525423732</v>
      </c>
      <c r="K21" s="27">
        <f>G21+I21</f>
        <v>5188645</v>
      </c>
      <c r="L21" s="55"/>
      <c r="M21" s="55"/>
      <c r="O21" s="49"/>
    </row>
    <row r="22" spans="1:15" ht="15.75" x14ac:dyDescent="0.25">
      <c r="A22" s="97" t="s">
        <v>27</v>
      </c>
      <c r="B22" s="109" t="s">
        <v>28</v>
      </c>
      <c r="C22" s="29" t="s">
        <v>29</v>
      </c>
      <c r="D22" s="22">
        <v>31</v>
      </c>
      <c r="E22" s="17">
        <f>(20*17)+(11*2)</f>
        <v>362</v>
      </c>
      <c r="F22" s="17">
        <f>(340*2637.58)/1.18+(22*21471.07)/1.18</f>
        <v>1160288.7627118644</v>
      </c>
      <c r="G22" s="18">
        <f>F22*1.18</f>
        <v>1369140.74</v>
      </c>
      <c r="H22" s="16">
        <f>(20*7689.08)/1.18+(11*7423.35)/1.18</f>
        <v>199524.11016949156</v>
      </c>
      <c r="I22" s="19">
        <f>H22*1.18</f>
        <v>235438.45</v>
      </c>
      <c r="J22" s="53">
        <f t="shared" si="0"/>
        <v>1359812.8728813559</v>
      </c>
      <c r="K22" s="54">
        <f t="shared" si="1"/>
        <v>1604579.19</v>
      </c>
      <c r="L22" s="15"/>
      <c r="M22" s="15"/>
    </row>
    <row r="23" spans="1:15" ht="15.75" x14ac:dyDescent="0.25">
      <c r="A23" s="98"/>
      <c r="B23" s="110"/>
      <c r="C23" s="29" t="s">
        <v>30</v>
      </c>
      <c r="D23" s="16">
        <v>15</v>
      </c>
      <c r="E23" s="17">
        <v>30</v>
      </c>
      <c r="F23" s="16">
        <f>E23*21471.07/1.18</f>
        <v>545874.66101694922</v>
      </c>
      <c r="G23" s="18">
        <f>F23*1.18</f>
        <v>644132.10000000009</v>
      </c>
      <c r="H23" s="16">
        <f>ROUNDDOWN((D23*7423.35/1.18+725.42),0)</f>
        <v>95090</v>
      </c>
      <c r="I23" s="19">
        <f>H23*1.18</f>
        <v>112206.2</v>
      </c>
      <c r="J23" s="53">
        <f t="shared" si="0"/>
        <v>640964.66101694922</v>
      </c>
      <c r="K23" s="54">
        <f t="shared" si="1"/>
        <v>756338.3</v>
      </c>
      <c r="L23" s="15"/>
      <c r="M23" s="15"/>
    </row>
    <row r="24" spans="1:15" ht="15.75" x14ac:dyDescent="0.25">
      <c r="A24" s="98"/>
      <c r="B24" s="111"/>
      <c r="C24" s="29" t="s">
        <v>31</v>
      </c>
      <c r="D24" s="22">
        <v>0</v>
      </c>
      <c r="E24" s="30">
        <f>D24*6</f>
        <v>0</v>
      </c>
      <c r="F24" s="11" t="s">
        <v>18</v>
      </c>
      <c r="G24" s="11" t="s">
        <v>18</v>
      </c>
      <c r="H24" s="11" t="s">
        <v>18</v>
      </c>
      <c r="I24" s="12" t="s">
        <v>18</v>
      </c>
      <c r="J24" s="13" t="s">
        <v>18</v>
      </c>
      <c r="K24" s="14" t="s">
        <v>18</v>
      </c>
      <c r="M24" s="15"/>
    </row>
    <row r="25" spans="1:15" ht="15.75" x14ac:dyDescent="0.25">
      <c r="A25" s="99"/>
      <c r="B25" s="104" t="s">
        <v>32</v>
      </c>
      <c r="C25" s="105"/>
      <c r="D25" s="24">
        <f>SUM(D22:D24)</f>
        <v>46</v>
      </c>
      <c r="E25" s="24">
        <f>SUM(E22:E24)</f>
        <v>392</v>
      </c>
      <c r="F25" s="24">
        <f>ROUNDUP(SUM(F22:F24),0)</f>
        <v>1706164</v>
      </c>
      <c r="G25" s="24">
        <f>SUM(G22:G24)</f>
        <v>2013272.84</v>
      </c>
      <c r="H25" s="24">
        <f>SUM(H22:H24)</f>
        <v>294614.11016949156</v>
      </c>
      <c r="I25" s="31">
        <f>ROUNDDOWN(SUM(I22:I24),0)</f>
        <v>347644</v>
      </c>
      <c r="J25" s="26">
        <f>F25+H25</f>
        <v>2000778.1101694915</v>
      </c>
      <c r="K25" s="27">
        <f>G25+I25</f>
        <v>2360916.84</v>
      </c>
      <c r="L25" s="55"/>
      <c r="M25" s="55"/>
    </row>
    <row r="26" spans="1:15" ht="16.5" thickBot="1" x14ac:dyDescent="0.3">
      <c r="A26" s="106" t="s">
        <v>33</v>
      </c>
      <c r="B26" s="107"/>
      <c r="C26" s="108"/>
      <c r="D26" s="32">
        <f t="shared" ref="D26:K26" si="3">D17+D21+D25</f>
        <v>190</v>
      </c>
      <c r="E26" s="32">
        <f t="shared" si="3"/>
        <v>3131</v>
      </c>
      <c r="F26" s="32">
        <f t="shared" si="3"/>
        <v>7828478.1525423732</v>
      </c>
      <c r="G26" s="32">
        <f t="shared" si="3"/>
        <v>9237605.040000001</v>
      </c>
      <c r="H26" s="32">
        <f t="shared" si="3"/>
        <v>1232941.9237288137</v>
      </c>
      <c r="I26" s="32">
        <f t="shared" si="3"/>
        <v>1454872.1600000001</v>
      </c>
      <c r="J26" s="33">
        <f t="shared" si="3"/>
        <v>9061420.0762711857</v>
      </c>
      <c r="K26" s="34">
        <f t="shared" si="3"/>
        <v>10692477.199999999</v>
      </c>
      <c r="L26" s="15"/>
      <c r="M26" s="15"/>
    </row>
    <row r="27" spans="1:15" ht="19.5" thickTop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M27" s="15"/>
    </row>
    <row r="28" spans="1:15" ht="15.75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63">
        <f>10598184+94293</f>
        <v>10692477</v>
      </c>
      <c r="M28" s="15"/>
    </row>
    <row r="29" spans="1:15" ht="15.75" x14ac:dyDescent="0.25">
      <c r="A29" s="36" t="s">
        <v>34</v>
      </c>
      <c r="B29" s="37"/>
      <c r="C29" s="37"/>
      <c r="D29" s="37"/>
      <c r="E29" s="37"/>
      <c r="F29" s="38"/>
      <c r="G29" s="38"/>
      <c r="H29" s="36" t="s">
        <v>35</v>
      </c>
      <c r="I29" s="39"/>
      <c r="J29" s="37"/>
      <c r="K29" s="64">
        <f>K28-K26</f>
        <v>-0.19999999925494194</v>
      </c>
      <c r="L29" s="40"/>
      <c r="M29" s="37"/>
    </row>
    <row r="30" spans="1:15" ht="15.75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40"/>
      <c r="M30" s="37"/>
    </row>
    <row r="31" spans="1:15" ht="18" customHeight="1" x14ac:dyDescent="0.25">
      <c r="A31" s="62" t="s">
        <v>74</v>
      </c>
      <c r="B31" s="61"/>
      <c r="C31" s="61"/>
      <c r="D31" s="58"/>
      <c r="E31" s="59"/>
      <c r="F31" s="59"/>
      <c r="G31" s="28"/>
      <c r="H31" s="62" t="s">
        <v>69</v>
      </c>
      <c r="I31" s="62"/>
      <c r="J31" s="62"/>
      <c r="K31" s="62"/>
      <c r="L31" s="62"/>
      <c r="M31" s="62"/>
      <c r="N31" s="62"/>
      <c r="O31" s="62"/>
    </row>
    <row r="32" spans="1:15" ht="16.5" x14ac:dyDescent="0.3">
      <c r="A32" s="62" t="s">
        <v>68</v>
      </c>
      <c r="B32" s="56"/>
      <c r="C32" s="56"/>
      <c r="D32" s="57"/>
      <c r="E32" s="28"/>
      <c r="F32" s="28"/>
      <c r="G32" s="28"/>
      <c r="H32" s="62" t="s">
        <v>70</v>
      </c>
      <c r="I32" s="56"/>
      <c r="J32" s="56"/>
      <c r="K32" s="57"/>
      <c r="L32" s="41"/>
      <c r="M32" s="43"/>
      <c r="N32" s="42"/>
    </row>
    <row r="33" spans="1:14" ht="15.75" x14ac:dyDescent="0.25">
      <c r="A33" s="60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42"/>
      <c r="N33" s="42"/>
    </row>
    <row r="34" spans="1:14" ht="15.75" x14ac:dyDescent="0.25">
      <c r="A34" s="44" t="s">
        <v>75</v>
      </c>
      <c r="B34" s="44"/>
      <c r="C34" s="44"/>
      <c r="D34" s="44"/>
      <c r="E34" s="44"/>
      <c r="F34" s="44"/>
      <c r="G34" s="44"/>
      <c r="H34" s="44" t="s">
        <v>71</v>
      </c>
      <c r="I34" s="44"/>
      <c r="J34" s="44"/>
      <c r="K34" s="44"/>
      <c r="L34" s="45"/>
      <c r="M34" s="42"/>
      <c r="N34" s="42"/>
    </row>
    <row r="35" spans="1:14" ht="18.75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/>
      <c r="M35" s="42"/>
      <c r="N35" s="42"/>
    </row>
    <row r="36" spans="1:14" ht="18.75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2"/>
      <c r="M36" s="42"/>
      <c r="N36" s="42"/>
    </row>
    <row r="37" spans="1:14" ht="18.75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4" ht="18.75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4" ht="18.75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4" ht="18.75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</sheetData>
  <mergeCells count="24">
    <mergeCell ref="A6:K6"/>
    <mergeCell ref="A7:K7"/>
    <mergeCell ref="A8:K8"/>
    <mergeCell ref="A9:A12"/>
    <mergeCell ref="B9:B12"/>
    <mergeCell ref="C9:C12"/>
    <mergeCell ref="D9:K9"/>
    <mergeCell ref="D10:K10"/>
    <mergeCell ref="D11:D12"/>
    <mergeCell ref="E11:E12"/>
    <mergeCell ref="K11:K12"/>
    <mergeCell ref="F11:F12"/>
    <mergeCell ref="G11:G12"/>
    <mergeCell ref="H11:H12"/>
    <mergeCell ref="I11:I12"/>
    <mergeCell ref="J11:J12"/>
    <mergeCell ref="A14:A17"/>
    <mergeCell ref="B14:B20"/>
    <mergeCell ref="A18:A21"/>
    <mergeCell ref="B21:C21"/>
    <mergeCell ref="A26:C26"/>
    <mergeCell ref="A22:A25"/>
    <mergeCell ref="B22:B24"/>
    <mergeCell ref="B25:C25"/>
  </mergeCells>
  <phoneticPr fontId="29" type="noConversion"/>
  <pageMargins left="0.86614173228346458" right="0.70866141732283472" top="0.3" bottom="0.21" header="0" footer="0"/>
  <pageSetup paperSize="9" scale="90" orientation="landscape" horizontalDpi="1200" verticalDpi="1200" r:id="rId1"/>
  <rowBreaks count="1" manualBreakCount="1">
    <brk id="3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opLeftCell="A5" zoomScale="55" zoomScaleNormal="55" workbookViewId="0">
      <selection activeCell="E22" sqref="A22:W28"/>
    </sheetView>
  </sheetViews>
  <sheetFormatPr defaultRowHeight="15" x14ac:dyDescent="0.25"/>
  <cols>
    <col min="1" max="1" width="13" customWidth="1"/>
    <col min="2" max="2" width="12.42578125" customWidth="1"/>
    <col min="3" max="3" width="15.140625" customWidth="1"/>
    <col min="4" max="4" width="15.5703125" customWidth="1"/>
    <col min="8" max="8" width="9" customWidth="1"/>
    <col min="22" max="23" width="9.140625" customWidth="1"/>
  </cols>
  <sheetData>
    <row r="1" spans="1:23" ht="14.45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87"/>
      <c r="U1" s="88"/>
      <c r="V1" s="88"/>
      <c r="W1" s="89"/>
    </row>
    <row r="2" spans="1:23" ht="1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87"/>
      <c r="U2" s="90"/>
      <c r="V2" s="88"/>
      <c r="W2" s="91"/>
    </row>
    <row r="3" spans="1:23" ht="14.4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90"/>
      <c r="U3" s="90"/>
      <c r="V3" s="88"/>
      <c r="W3" s="91"/>
    </row>
    <row r="4" spans="1:23" ht="1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90"/>
      <c r="U4" s="90"/>
      <c r="V4" s="88"/>
      <c r="W4" s="91"/>
    </row>
    <row r="5" spans="1:23" ht="20.25" x14ac:dyDescent="0.25">
      <c r="A5" s="140" t="s">
        <v>36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ht="18" x14ac:dyDescent="0.25">
      <c r="A6" s="142" t="s">
        <v>84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</row>
    <row r="7" spans="1:23" ht="18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ht="18" x14ac:dyDescent="0.25">
      <c r="A8" s="82" t="s">
        <v>79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6"/>
      <c r="P8" s="86"/>
      <c r="Q8" s="86"/>
      <c r="R8" s="86"/>
      <c r="S8" s="86"/>
      <c r="T8" s="86"/>
      <c r="U8" s="86"/>
      <c r="V8" s="86"/>
      <c r="W8" s="86"/>
    </row>
    <row r="9" spans="1:23" ht="18.75" thickBot="1" x14ac:dyDescent="0.3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ht="16.5" x14ac:dyDescent="0.25">
      <c r="A10" s="144" t="s">
        <v>37</v>
      </c>
      <c r="B10" s="145"/>
      <c r="C10" s="146" t="s">
        <v>38</v>
      </c>
      <c r="D10" s="146" t="s">
        <v>39</v>
      </c>
      <c r="E10" s="147" t="s">
        <v>40</v>
      </c>
      <c r="F10" s="148"/>
      <c r="G10" s="148"/>
      <c r="H10" s="149"/>
      <c r="I10" s="78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3" ht="43.5" customHeight="1" thickBot="1" x14ac:dyDescent="0.3">
      <c r="A11" s="150" t="s">
        <v>64</v>
      </c>
      <c r="B11" s="151" t="s">
        <v>41</v>
      </c>
      <c r="C11" s="152"/>
      <c r="D11" s="152"/>
      <c r="E11" s="153" t="s">
        <v>42</v>
      </c>
      <c r="F11" s="154"/>
      <c r="G11" s="155"/>
      <c r="H11" s="156" t="s">
        <v>43</v>
      </c>
      <c r="I11" s="79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ht="18" thickBot="1" x14ac:dyDescent="0.3">
      <c r="A12" s="157">
        <v>1</v>
      </c>
      <c r="B12" s="158">
        <v>2</v>
      </c>
      <c r="C12" s="158">
        <v>3</v>
      </c>
      <c r="D12" s="159">
        <v>4</v>
      </c>
      <c r="E12" s="159">
        <v>5</v>
      </c>
      <c r="F12" s="160">
        <v>6</v>
      </c>
      <c r="G12" s="161"/>
      <c r="H12" s="162">
        <v>7</v>
      </c>
      <c r="I12" s="80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ht="35.450000000000003" customHeight="1" x14ac:dyDescent="0.25">
      <c r="A13" s="163" t="s">
        <v>62</v>
      </c>
      <c r="B13" s="164" t="s">
        <v>65</v>
      </c>
      <c r="C13" s="165" t="s">
        <v>61</v>
      </c>
      <c r="D13" s="166" t="s">
        <v>91</v>
      </c>
      <c r="E13" s="167" t="s">
        <v>94</v>
      </c>
      <c r="F13" s="168" t="s">
        <v>63</v>
      </c>
      <c r="G13" s="169"/>
      <c r="H13" s="170" t="s">
        <v>95</v>
      </c>
      <c r="I13" s="77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34.9" customHeight="1" thickBot="1" x14ac:dyDescent="0.3">
      <c r="A14" s="163"/>
      <c r="B14" s="164"/>
      <c r="C14" s="171" t="s">
        <v>60</v>
      </c>
      <c r="D14" s="172"/>
      <c r="E14" s="173" t="s">
        <v>96</v>
      </c>
      <c r="F14" s="174"/>
      <c r="G14" s="175"/>
      <c r="H14" s="176" t="s">
        <v>97</v>
      </c>
      <c r="I14" s="77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37.15" customHeight="1" x14ac:dyDescent="0.25">
      <c r="A15" s="163"/>
      <c r="B15" s="164"/>
      <c r="C15" s="177" t="s">
        <v>61</v>
      </c>
      <c r="D15" s="178" t="s">
        <v>92</v>
      </c>
      <c r="E15" s="179" t="s">
        <v>98</v>
      </c>
      <c r="F15" s="180" t="s">
        <v>63</v>
      </c>
      <c r="G15" s="181"/>
      <c r="H15" s="182" t="s">
        <v>99</v>
      </c>
      <c r="I15" s="81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ht="35.450000000000003" customHeight="1" thickBot="1" x14ac:dyDescent="0.3">
      <c r="A16" s="183"/>
      <c r="B16" s="184"/>
      <c r="C16" s="185" t="s">
        <v>60</v>
      </c>
      <c r="D16" s="186"/>
      <c r="E16" s="187" t="s">
        <v>100</v>
      </c>
      <c r="F16" s="174"/>
      <c r="G16" s="175"/>
      <c r="H16" s="188" t="s">
        <v>101</v>
      </c>
      <c r="I16" s="81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38" ht="18" x14ac:dyDescent="0.2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</row>
    <row r="18" spans="1:38" ht="18" x14ac:dyDescent="0.2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</row>
    <row r="19" spans="1:38" ht="18" x14ac:dyDescent="0.2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</row>
    <row r="20" spans="1:38" ht="18" x14ac:dyDescent="0.2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</row>
    <row r="21" spans="1:38" ht="18.75" thickBot="1" x14ac:dyDescent="0.3">
      <c r="B21" s="137" t="s">
        <v>82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</row>
    <row r="22" spans="1:38" ht="17.25" x14ac:dyDescent="0.25">
      <c r="A22" s="189" t="s">
        <v>37</v>
      </c>
      <c r="B22" s="190"/>
      <c r="C22" s="191" t="s">
        <v>38</v>
      </c>
      <c r="D22" s="191" t="s">
        <v>39</v>
      </c>
      <c r="E22" s="192" t="s">
        <v>40</v>
      </c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2"/>
    </row>
    <row r="23" spans="1:38" ht="52.5" thickBot="1" x14ac:dyDescent="0.3">
      <c r="A23" s="194" t="s">
        <v>64</v>
      </c>
      <c r="B23" s="195" t="s">
        <v>41</v>
      </c>
      <c r="C23" s="196"/>
      <c r="D23" s="196"/>
      <c r="E23" s="197" t="s">
        <v>42</v>
      </c>
      <c r="F23" s="197" t="s">
        <v>43</v>
      </c>
      <c r="G23" s="197" t="s">
        <v>44</v>
      </c>
      <c r="H23" s="197" t="s">
        <v>45</v>
      </c>
      <c r="I23" s="197" t="s">
        <v>46</v>
      </c>
      <c r="J23" s="197" t="s">
        <v>47</v>
      </c>
      <c r="K23" s="197" t="s">
        <v>48</v>
      </c>
      <c r="L23" s="197" t="s">
        <v>49</v>
      </c>
      <c r="M23" s="197" t="s">
        <v>50</v>
      </c>
      <c r="N23" s="197" t="s">
        <v>51</v>
      </c>
      <c r="O23" s="197" t="s">
        <v>52</v>
      </c>
      <c r="P23" s="197" t="s">
        <v>53</v>
      </c>
      <c r="Q23" s="197" t="s">
        <v>54</v>
      </c>
      <c r="R23" s="197" t="s">
        <v>55</v>
      </c>
      <c r="S23" s="197" t="s">
        <v>56</v>
      </c>
      <c r="T23" s="197" t="s">
        <v>57</v>
      </c>
      <c r="U23" s="197" t="s">
        <v>58</v>
      </c>
      <c r="V23" s="197" t="s">
        <v>77</v>
      </c>
      <c r="W23" s="198" t="s">
        <v>78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</row>
    <row r="24" spans="1:38" ht="18" thickBot="1" x14ac:dyDescent="0.3">
      <c r="A24" s="199">
        <v>1</v>
      </c>
      <c r="B24" s="200">
        <v>2</v>
      </c>
      <c r="C24" s="200">
        <v>3</v>
      </c>
      <c r="D24" s="200">
        <v>4</v>
      </c>
      <c r="E24" s="200">
        <v>5</v>
      </c>
      <c r="F24" s="200">
        <v>6</v>
      </c>
      <c r="G24" s="200">
        <v>7</v>
      </c>
      <c r="H24" s="200">
        <v>8</v>
      </c>
      <c r="I24" s="200">
        <v>9</v>
      </c>
      <c r="J24" s="200">
        <v>10</v>
      </c>
      <c r="K24" s="200">
        <v>11</v>
      </c>
      <c r="L24" s="200">
        <v>12</v>
      </c>
      <c r="M24" s="200">
        <v>13</v>
      </c>
      <c r="N24" s="200">
        <v>14</v>
      </c>
      <c r="O24" s="200">
        <v>15</v>
      </c>
      <c r="P24" s="200">
        <v>16</v>
      </c>
      <c r="Q24" s="200">
        <v>17</v>
      </c>
      <c r="R24" s="200">
        <v>18</v>
      </c>
      <c r="S24" s="200">
        <v>19</v>
      </c>
      <c r="T24" s="200">
        <v>20</v>
      </c>
      <c r="U24" s="200">
        <v>21</v>
      </c>
      <c r="V24" s="200">
        <v>22</v>
      </c>
      <c r="W24" s="201">
        <v>23</v>
      </c>
    </row>
    <row r="25" spans="1:38" ht="35.450000000000003" customHeight="1" x14ac:dyDescent="0.25">
      <c r="A25" s="163" t="s">
        <v>62</v>
      </c>
      <c r="B25" s="164" t="s">
        <v>65</v>
      </c>
      <c r="C25" s="202" t="s">
        <v>59</v>
      </c>
      <c r="D25" s="203" t="s">
        <v>81</v>
      </c>
      <c r="E25" s="167" t="s">
        <v>102</v>
      </c>
      <c r="F25" s="167" t="s">
        <v>103</v>
      </c>
      <c r="G25" s="167" t="s">
        <v>94</v>
      </c>
      <c r="H25" s="167" t="s">
        <v>96</v>
      </c>
      <c r="I25" s="167" t="s">
        <v>104</v>
      </c>
      <c r="J25" s="167" t="s">
        <v>105</v>
      </c>
      <c r="K25" s="167" t="s">
        <v>106</v>
      </c>
      <c r="L25" s="167" t="s">
        <v>107</v>
      </c>
      <c r="M25" s="167" t="s">
        <v>108</v>
      </c>
      <c r="N25" s="167" t="s">
        <v>109</v>
      </c>
      <c r="O25" s="167" t="s">
        <v>110</v>
      </c>
      <c r="P25" s="167" t="s">
        <v>111</v>
      </c>
      <c r="Q25" s="167" t="s">
        <v>112</v>
      </c>
      <c r="R25" s="167" t="s">
        <v>95</v>
      </c>
      <c r="S25" s="167" t="s">
        <v>113</v>
      </c>
      <c r="T25" s="167" t="s">
        <v>114</v>
      </c>
      <c r="U25" s="167" t="s">
        <v>115</v>
      </c>
      <c r="V25" s="167" t="s">
        <v>116</v>
      </c>
      <c r="W25" s="170" t="s">
        <v>117</v>
      </c>
    </row>
    <row r="26" spans="1:38" ht="42" customHeight="1" thickBot="1" x14ac:dyDescent="0.3">
      <c r="A26" s="163"/>
      <c r="B26" s="164"/>
      <c r="C26" s="204" t="s">
        <v>60</v>
      </c>
      <c r="D26" s="205"/>
      <c r="E26" s="173" t="s">
        <v>118</v>
      </c>
      <c r="F26" s="173" t="s">
        <v>119</v>
      </c>
      <c r="G26" s="173" t="s">
        <v>120</v>
      </c>
      <c r="H26" s="173" t="s">
        <v>121</v>
      </c>
      <c r="I26" s="206" t="s">
        <v>122</v>
      </c>
      <c r="J26" s="173" t="s">
        <v>123</v>
      </c>
      <c r="K26" s="173" t="s">
        <v>124</v>
      </c>
      <c r="L26" s="173" t="s">
        <v>125</v>
      </c>
      <c r="M26" s="173" t="s">
        <v>126</v>
      </c>
      <c r="N26" s="173" t="s">
        <v>127</v>
      </c>
      <c r="O26" s="173" t="s">
        <v>128</v>
      </c>
      <c r="P26" s="173" t="s">
        <v>129</v>
      </c>
      <c r="Q26" s="173" t="s">
        <v>130</v>
      </c>
      <c r="R26" s="173" t="s">
        <v>97</v>
      </c>
      <c r="S26" s="173" t="s">
        <v>131</v>
      </c>
      <c r="T26" s="173" t="s">
        <v>132</v>
      </c>
      <c r="U26" s="173" t="s">
        <v>133</v>
      </c>
      <c r="V26" s="173" t="s">
        <v>134</v>
      </c>
      <c r="W26" s="176" t="s">
        <v>135</v>
      </c>
    </row>
    <row r="27" spans="1:38" ht="31.9" customHeight="1" x14ac:dyDescent="0.25">
      <c r="A27" s="163"/>
      <c r="B27" s="164"/>
      <c r="C27" s="202" t="s">
        <v>59</v>
      </c>
      <c r="D27" s="207" t="s">
        <v>93</v>
      </c>
      <c r="E27" s="208" t="s">
        <v>102</v>
      </c>
      <c r="F27" s="208" t="s">
        <v>103</v>
      </c>
      <c r="G27" s="208" t="s">
        <v>94</v>
      </c>
      <c r="H27" s="208" t="s">
        <v>96</v>
      </c>
      <c r="I27" s="208" t="s">
        <v>104</v>
      </c>
      <c r="J27" s="208" t="s">
        <v>105</v>
      </c>
      <c r="K27" s="208" t="s">
        <v>106</v>
      </c>
      <c r="L27" s="208" t="s">
        <v>107</v>
      </c>
      <c r="M27" s="208" t="s">
        <v>108</v>
      </c>
      <c r="N27" s="208" t="s">
        <v>109</v>
      </c>
      <c r="O27" s="208" t="s">
        <v>110</v>
      </c>
      <c r="P27" s="208" t="s">
        <v>111</v>
      </c>
      <c r="Q27" s="208" t="s">
        <v>112</v>
      </c>
      <c r="R27" s="208" t="s">
        <v>95</v>
      </c>
      <c r="S27" s="208" t="s">
        <v>113</v>
      </c>
      <c r="T27" s="208" t="s">
        <v>114</v>
      </c>
      <c r="U27" s="208" t="s">
        <v>115</v>
      </c>
      <c r="V27" s="209" t="s">
        <v>116</v>
      </c>
      <c r="W27" s="210"/>
    </row>
    <row r="28" spans="1:38" ht="38.450000000000003" customHeight="1" thickBot="1" x14ac:dyDescent="0.3">
      <c r="A28" s="183"/>
      <c r="B28" s="184"/>
      <c r="C28" s="211" t="s">
        <v>60</v>
      </c>
      <c r="D28" s="212"/>
      <c r="E28" s="213" t="s">
        <v>118</v>
      </c>
      <c r="F28" s="213" t="s">
        <v>119</v>
      </c>
      <c r="G28" s="213" t="s">
        <v>120</v>
      </c>
      <c r="H28" s="213" t="s">
        <v>121</v>
      </c>
      <c r="I28" s="214" t="s">
        <v>122</v>
      </c>
      <c r="J28" s="213" t="s">
        <v>123</v>
      </c>
      <c r="K28" s="213" t="s">
        <v>124</v>
      </c>
      <c r="L28" s="213" t="s">
        <v>125</v>
      </c>
      <c r="M28" s="213" t="s">
        <v>126</v>
      </c>
      <c r="N28" s="213" t="s">
        <v>127</v>
      </c>
      <c r="O28" s="213" t="s">
        <v>128</v>
      </c>
      <c r="P28" s="213" t="s">
        <v>129</v>
      </c>
      <c r="Q28" s="213" t="s">
        <v>130</v>
      </c>
      <c r="R28" s="213" t="s">
        <v>97</v>
      </c>
      <c r="S28" s="213" t="s">
        <v>131</v>
      </c>
      <c r="T28" s="213" t="s">
        <v>132</v>
      </c>
      <c r="U28" s="213" t="s">
        <v>133</v>
      </c>
      <c r="V28" s="215" t="s">
        <v>134</v>
      </c>
      <c r="W28" s="216"/>
    </row>
    <row r="29" spans="1:38" ht="18.75" x14ac:dyDescent="0.25">
      <c r="A29" s="68"/>
      <c r="B29" s="69"/>
      <c r="C29" s="69"/>
      <c r="D29" s="70"/>
      <c r="E29" s="48"/>
      <c r="F29" s="48"/>
      <c r="G29" s="48"/>
      <c r="H29" s="48"/>
      <c r="I29" s="71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38" ht="15.75" x14ac:dyDescent="0.25">
      <c r="A30" s="50" t="s">
        <v>66</v>
      </c>
      <c r="D30" t="s">
        <v>67</v>
      </c>
    </row>
    <row r="31" spans="1:38" ht="15.75" x14ac:dyDescent="0.25">
      <c r="A31" s="50"/>
      <c r="C31" s="92" t="s">
        <v>80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</row>
    <row r="32" spans="1:38" x14ac:dyDescent="0.25"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3" spans="1:22" x14ac:dyDescent="0.25">
      <c r="C33" s="94" t="s">
        <v>88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1:22" ht="14.45" customHeight="1" x14ac:dyDescent="0.3">
      <c r="A34" s="51"/>
      <c r="B34" s="3"/>
      <c r="C34" s="92" t="s">
        <v>87</v>
      </c>
      <c r="D34" s="74"/>
      <c r="E34" s="65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74"/>
      <c r="Q34" s="83"/>
      <c r="R34" s="83"/>
      <c r="S34" s="93"/>
      <c r="T34" s="83"/>
      <c r="U34" s="83"/>
      <c r="V34" s="84"/>
    </row>
    <row r="35" spans="1:22" ht="26.45" customHeight="1" x14ac:dyDescent="0.3">
      <c r="A35" s="51"/>
      <c r="B35" s="3"/>
      <c r="C35" s="136" t="s">
        <v>85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2" x14ac:dyDescent="0.25">
      <c r="C36" s="92" t="s">
        <v>86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</row>
    <row r="38" spans="1:22" ht="18" x14ac:dyDescent="0.25">
      <c r="B38" s="95"/>
      <c r="C38" s="75"/>
      <c r="D38" s="75"/>
      <c r="E38" s="83"/>
      <c r="F38" s="66"/>
      <c r="G38" s="66"/>
      <c r="H38" s="67"/>
      <c r="I38" s="67"/>
      <c r="J38" s="67"/>
      <c r="K38" s="67"/>
      <c r="L38" s="66"/>
      <c r="M38" s="66"/>
      <c r="N38" s="95"/>
      <c r="O38" s="66"/>
    </row>
    <row r="40" spans="1:22" ht="29.45" customHeight="1" x14ac:dyDescent="0.25">
      <c r="B40" s="138"/>
      <c r="C40" s="138"/>
      <c r="D40" s="138"/>
      <c r="E40" s="138"/>
      <c r="N40" s="138"/>
      <c r="O40" s="138"/>
      <c r="P40" s="138"/>
      <c r="Q40" s="138"/>
      <c r="R40" s="138"/>
    </row>
    <row r="42" spans="1:22" ht="14.45" customHeight="1" x14ac:dyDescent="0.25">
      <c r="B42" s="139"/>
      <c r="C42" s="139"/>
      <c r="D42" s="139"/>
      <c r="E42" s="139"/>
      <c r="F42" s="96"/>
      <c r="G42" s="96"/>
      <c r="H42" s="96"/>
      <c r="I42" s="96"/>
      <c r="J42" s="96"/>
      <c r="K42" s="96"/>
      <c r="L42" s="96"/>
      <c r="M42" s="96"/>
      <c r="N42" s="139"/>
      <c r="O42" s="139"/>
      <c r="P42" s="139"/>
      <c r="Q42" s="139"/>
      <c r="R42" s="139"/>
    </row>
    <row r="43" spans="1:22" ht="15.75" x14ac:dyDescent="0.2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</sheetData>
  <mergeCells count="27">
    <mergeCell ref="B40:E40"/>
    <mergeCell ref="N42:R42"/>
    <mergeCell ref="N40:R40"/>
    <mergeCell ref="B42:E42"/>
    <mergeCell ref="A5:W5"/>
    <mergeCell ref="A6:W6"/>
    <mergeCell ref="A10:B10"/>
    <mergeCell ref="C10:C11"/>
    <mergeCell ref="D10:D11"/>
    <mergeCell ref="E10:H10"/>
    <mergeCell ref="A13:A16"/>
    <mergeCell ref="B13:B16"/>
    <mergeCell ref="D13:D14"/>
    <mergeCell ref="F13:G14"/>
    <mergeCell ref="D15:D16"/>
    <mergeCell ref="F15:G16"/>
    <mergeCell ref="C35:U35"/>
    <mergeCell ref="B21:W21"/>
    <mergeCell ref="A22:B22"/>
    <mergeCell ref="C22:C23"/>
    <mergeCell ref="D22:D23"/>
    <mergeCell ref="E22:W22"/>
    <mergeCell ref="A25:A28"/>
    <mergeCell ref="B25:B28"/>
    <mergeCell ref="D25:D26"/>
    <mergeCell ref="D27:D28"/>
    <mergeCell ref="W27:W28"/>
  </mergeCells>
  <pageMargins left="0.31496062992125984" right="0.31496062992125984" top="0.19685039370078741" bottom="0" header="0" footer="0"/>
  <pageSetup paperSize="9" scale="6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opLeftCell="A4" zoomScale="55" zoomScaleNormal="55" workbookViewId="0">
      <selection activeCell="W27" sqref="A22:W28"/>
    </sheetView>
  </sheetViews>
  <sheetFormatPr defaultRowHeight="15" x14ac:dyDescent="0.25"/>
  <cols>
    <col min="1" max="1" width="13" customWidth="1"/>
    <col min="2" max="2" width="12.42578125" customWidth="1"/>
    <col min="3" max="3" width="15.140625" customWidth="1"/>
    <col min="4" max="4" width="15.5703125" customWidth="1"/>
    <col min="8" max="8" width="9" customWidth="1"/>
    <col min="22" max="23" width="9.140625" customWidth="1"/>
  </cols>
  <sheetData>
    <row r="1" spans="1:23" ht="14.45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87"/>
      <c r="U1" s="88"/>
      <c r="V1" s="88"/>
      <c r="W1" s="89"/>
    </row>
    <row r="2" spans="1:23" ht="1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87"/>
      <c r="U2" s="90"/>
      <c r="V2" s="88"/>
      <c r="W2" s="91"/>
    </row>
    <row r="3" spans="1:23" ht="14.4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90"/>
      <c r="U3" s="90"/>
      <c r="V3" s="88"/>
      <c r="W3" s="91"/>
    </row>
    <row r="4" spans="1:23" ht="1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90"/>
      <c r="U4" s="90"/>
      <c r="V4" s="88"/>
      <c r="W4" s="91"/>
    </row>
    <row r="5" spans="1:23" ht="20.25" x14ac:dyDescent="0.25">
      <c r="A5" s="140" t="s">
        <v>36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ht="18" x14ac:dyDescent="0.25">
      <c r="A6" s="142" t="s">
        <v>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</row>
    <row r="7" spans="1:23" ht="18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ht="18" x14ac:dyDescent="0.25">
      <c r="A8" s="82" t="s">
        <v>79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6"/>
      <c r="P8" s="86"/>
      <c r="Q8" s="86"/>
      <c r="R8" s="86"/>
      <c r="S8" s="86"/>
      <c r="T8" s="86"/>
      <c r="U8" s="86"/>
      <c r="V8" s="86"/>
      <c r="W8" s="86"/>
    </row>
    <row r="9" spans="1:23" ht="18.75" thickBot="1" x14ac:dyDescent="0.3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ht="16.5" x14ac:dyDescent="0.25">
      <c r="A10" s="144" t="s">
        <v>37</v>
      </c>
      <c r="B10" s="145"/>
      <c r="C10" s="146" t="s">
        <v>38</v>
      </c>
      <c r="D10" s="146" t="s">
        <v>39</v>
      </c>
      <c r="E10" s="147" t="s">
        <v>40</v>
      </c>
      <c r="F10" s="148"/>
      <c r="G10" s="148"/>
      <c r="H10" s="149"/>
      <c r="I10" s="78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3" ht="43.5" customHeight="1" thickBot="1" x14ac:dyDescent="0.3">
      <c r="A11" s="150" t="s">
        <v>64</v>
      </c>
      <c r="B11" s="151" t="s">
        <v>41</v>
      </c>
      <c r="C11" s="152"/>
      <c r="D11" s="152"/>
      <c r="E11" s="153" t="s">
        <v>42</v>
      </c>
      <c r="F11" s="154"/>
      <c r="G11" s="155"/>
      <c r="H11" s="156" t="s">
        <v>43</v>
      </c>
      <c r="I11" s="79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ht="18" thickBot="1" x14ac:dyDescent="0.3">
      <c r="A12" s="157">
        <v>1</v>
      </c>
      <c r="B12" s="158">
        <v>2</v>
      </c>
      <c r="C12" s="158">
        <v>3</v>
      </c>
      <c r="D12" s="159">
        <v>4</v>
      </c>
      <c r="E12" s="159">
        <v>5</v>
      </c>
      <c r="F12" s="160">
        <v>6</v>
      </c>
      <c r="G12" s="161"/>
      <c r="H12" s="162">
        <v>7</v>
      </c>
      <c r="I12" s="80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ht="35.450000000000003" customHeight="1" x14ac:dyDescent="0.25">
      <c r="A13" s="163" t="s">
        <v>62</v>
      </c>
      <c r="B13" s="164" t="s">
        <v>65</v>
      </c>
      <c r="C13" s="165" t="s">
        <v>61</v>
      </c>
      <c r="D13" s="166" t="s">
        <v>91</v>
      </c>
      <c r="E13" s="167" t="s">
        <v>94</v>
      </c>
      <c r="F13" s="168" t="s">
        <v>63</v>
      </c>
      <c r="G13" s="169"/>
      <c r="H13" s="170" t="s">
        <v>95</v>
      </c>
      <c r="I13" s="77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34.9" customHeight="1" thickBot="1" x14ac:dyDescent="0.3">
      <c r="A14" s="163"/>
      <c r="B14" s="164"/>
      <c r="C14" s="171" t="s">
        <v>60</v>
      </c>
      <c r="D14" s="172"/>
      <c r="E14" s="173" t="s">
        <v>96</v>
      </c>
      <c r="F14" s="174"/>
      <c r="G14" s="175"/>
      <c r="H14" s="176" t="s">
        <v>97</v>
      </c>
      <c r="I14" s="77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37.15" customHeight="1" x14ac:dyDescent="0.25">
      <c r="A15" s="163"/>
      <c r="B15" s="164"/>
      <c r="C15" s="177" t="s">
        <v>61</v>
      </c>
      <c r="D15" s="178" t="s">
        <v>92</v>
      </c>
      <c r="E15" s="179" t="s">
        <v>98</v>
      </c>
      <c r="F15" s="180" t="s">
        <v>63</v>
      </c>
      <c r="G15" s="181"/>
      <c r="H15" s="182" t="s">
        <v>99</v>
      </c>
      <c r="I15" s="81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ht="35.450000000000003" customHeight="1" thickBot="1" x14ac:dyDescent="0.3">
      <c r="A16" s="183"/>
      <c r="B16" s="184"/>
      <c r="C16" s="185" t="s">
        <v>60</v>
      </c>
      <c r="D16" s="186"/>
      <c r="E16" s="187" t="s">
        <v>100</v>
      </c>
      <c r="F16" s="174"/>
      <c r="G16" s="175"/>
      <c r="H16" s="188" t="s">
        <v>101</v>
      </c>
      <c r="I16" s="81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38" ht="18" x14ac:dyDescent="0.2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</row>
    <row r="18" spans="1:38" ht="18" x14ac:dyDescent="0.2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</row>
    <row r="19" spans="1:38" ht="18" x14ac:dyDescent="0.2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</row>
    <row r="20" spans="1:38" ht="18" x14ac:dyDescent="0.2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</row>
    <row r="21" spans="1:38" ht="18.75" thickBot="1" x14ac:dyDescent="0.3">
      <c r="B21" s="137" t="s">
        <v>82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</row>
    <row r="22" spans="1:38" ht="17.25" x14ac:dyDescent="0.25">
      <c r="A22" s="189" t="s">
        <v>37</v>
      </c>
      <c r="B22" s="190"/>
      <c r="C22" s="191" t="s">
        <v>38</v>
      </c>
      <c r="D22" s="191" t="s">
        <v>39</v>
      </c>
      <c r="E22" s="192" t="s">
        <v>40</v>
      </c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2"/>
    </row>
    <row r="23" spans="1:38" ht="52.5" thickBot="1" x14ac:dyDescent="0.3">
      <c r="A23" s="194" t="s">
        <v>64</v>
      </c>
      <c r="B23" s="195" t="s">
        <v>41</v>
      </c>
      <c r="C23" s="196"/>
      <c r="D23" s="196"/>
      <c r="E23" s="197" t="s">
        <v>42</v>
      </c>
      <c r="F23" s="197" t="s">
        <v>43</v>
      </c>
      <c r="G23" s="197" t="s">
        <v>44</v>
      </c>
      <c r="H23" s="197" t="s">
        <v>45</v>
      </c>
      <c r="I23" s="197" t="s">
        <v>46</v>
      </c>
      <c r="J23" s="197" t="s">
        <v>47</v>
      </c>
      <c r="K23" s="197" t="s">
        <v>48</v>
      </c>
      <c r="L23" s="197" t="s">
        <v>49</v>
      </c>
      <c r="M23" s="197" t="s">
        <v>50</v>
      </c>
      <c r="N23" s="197" t="s">
        <v>51</v>
      </c>
      <c r="O23" s="197" t="s">
        <v>52</v>
      </c>
      <c r="P23" s="197" t="s">
        <v>53</v>
      </c>
      <c r="Q23" s="197" t="s">
        <v>54</v>
      </c>
      <c r="R23" s="197" t="s">
        <v>55</v>
      </c>
      <c r="S23" s="197" t="s">
        <v>56</v>
      </c>
      <c r="T23" s="197" t="s">
        <v>57</v>
      </c>
      <c r="U23" s="197" t="s">
        <v>58</v>
      </c>
      <c r="V23" s="197" t="s">
        <v>77</v>
      </c>
      <c r="W23" s="198" t="s">
        <v>78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</row>
    <row r="24" spans="1:38" ht="18" thickBot="1" x14ac:dyDescent="0.3">
      <c r="A24" s="199">
        <v>1</v>
      </c>
      <c r="B24" s="200">
        <v>2</v>
      </c>
      <c r="C24" s="200">
        <v>3</v>
      </c>
      <c r="D24" s="200">
        <v>4</v>
      </c>
      <c r="E24" s="200">
        <v>5</v>
      </c>
      <c r="F24" s="200">
        <v>6</v>
      </c>
      <c r="G24" s="200">
        <v>7</v>
      </c>
      <c r="H24" s="200">
        <v>8</v>
      </c>
      <c r="I24" s="200">
        <v>9</v>
      </c>
      <c r="J24" s="200">
        <v>10</v>
      </c>
      <c r="K24" s="200">
        <v>11</v>
      </c>
      <c r="L24" s="200">
        <v>12</v>
      </c>
      <c r="M24" s="200">
        <v>13</v>
      </c>
      <c r="N24" s="200">
        <v>14</v>
      </c>
      <c r="O24" s="200">
        <v>15</v>
      </c>
      <c r="P24" s="200">
        <v>16</v>
      </c>
      <c r="Q24" s="200">
        <v>17</v>
      </c>
      <c r="R24" s="200">
        <v>18</v>
      </c>
      <c r="S24" s="200">
        <v>19</v>
      </c>
      <c r="T24" s="200">
        <v>20</v>
      </c>
      <c r="U24" s="200">
        <v>21</v>
      </c>
      <c r="V24" s="200">
        <v>22</v>
      </c>
      <c r="W24" s="201">
        <v>23</v>
      </c>
    </row>
    <row r="25" spans="1:38" ht="35.450000000000003" customHeight="1" x14ac:dyDescent="0.25">
      <c r="A25" s="163" t="s">
        <v>62</v>
      </c>
      <c r="B25" s="164" t="s">
        <v>65</v>
      </c>
      <c r="C25" s="202" t="s">
        <v>59</v>
      </c>
      <c r="D25" s="203" t="s">
        <v>81</v>
      </c>
      <c r="E25" s="167" t="s">
        <v>102</v>
      </c>
      <c r="F25" s="167" t="s">
        <v>103</v>
      </c>
      <c r="G25" s="167" t="s">
        <v>94</v>
      </c>
      <c r="H25" s="167" t="s">
        <v>96</v>
      </c>
      <c r="I25" s="167" t="s">
        <v>104</v>
      </c>
      <c r="J25" s="167" t="s">
        <v>105</v>
      </c>
      <c r="K25" s="167" t="s">
        <v>106</v>
      </c>
      <c r="L25" s="167" t="s">
        <v>107</v>
      </c>
      <c r="M25" s="167" t="s">
        <v>108</v>
      </c>
      <c r="N25" s="167" t="s">
        <v>109</v>
      </c>
      <c r="O25" s="167" t="s">
        <v>110</v>
      </c>
      <c r="P25" s="167" t="s">
        <v>111</v>
      </c>
      <c r="Q25" s="167" t="s">
        <v>112</v>
      </c>
      <c r="R25" s="167" t="s">
        <v>95</v>
      </c>
      <c r="S25" s="167" t="s">
        <v>113</v>
      </c>
      <c r="T25" s="167" t="s">
        <v>114</v>
      </c>
      <c r="U25" s="167" t="s">
        <v>115</v>
      </c>
      <c r="V25" s="167" t="s">
        <v>116</v>
      </c>
      <c r="W25" s="170" t="s">
        <v>117</v>
      </c>
    </row>
    <row r="26" spans="1:38" ht="42" customHeight="1" thickBot="1" x14ac:dyDescent="0.3">
      <c r="A26" s="163"/>
      <c r="B26" s="164"/>
      <c r="C26" s="204" t="s">
        <v>60</v>
      </c>
      <c r="D26" s="205"/>
      <c r="E26" s="173" t="s">
        <v>118</v>
      </c>
      <c r="F26" s="173" t="s">
        <v>119</v>
      </c>
      <c r="G26" s="173" t="s">
        <v>120</v>
      </c>
      <c r="H26" s="173" t="s">
        <v>121</v>
      </c>
      <c r="I26" s="206" t="s">
        <v>122</v>
      </c>
      <c r="J26" s="173" t="s">
        <v>123</v>
      </c>
      <c r="K26" s="173" t="s">
        <v>124</v>
      </c>
      <c r="L26" s="173" t="s">
        <v>125</v>
      </c>
      <c r="M26" s="173" t="s">
        <v>126</v>
      </c>
      <c r="N26" s="173" t="s">
        <v>127</v>
      </c>
      <c r="O26" s="173" t="s">
        <v>128</v>
      </c>
      <c r="P26" s="173" t="s">
        <v>129</v>
      </c>
      <c r="Q26" s="173" t="s">
        <v>130</v>
      </c>
      <c r="R26" s="173" t="s">
        <v>97</v>
      </c>
      <c r="S26" s="173" t="s">
        <v>131</v>
      </c>
      <c r="T26" s="173" t="s">
        <v>132</v>
      </c>
      <c r="U26" s="173" t="s">
        <v>133</v>
      </c>
      <c r="V26" s="173" t="s">
        <v>134</v>
      </c>
      <c r="W26" s="176" t="s">
        <v>135</v>
      </c>
    </row>
    <row r="27" spans="1:38" ht="31.9" customHeight="1" x14ac:dyDescent="0.25">
      <c r="A27" s="163"/>
      <c r="B27" s="164"/>
      <c r="C27" s="202" t="s">
        <v>59</v>
      </c>
      <c r="D27" s="207" t="s">
        <v>83</v>
      </c>
      <c r="E27" s="208" t="s">
        <v>102</v>
      </c>
      <c r="F27" s="208" t="s">
        <v>103</v>
      </c>
      <c r="G27" s="208" t="s">
        <v>94</v>
      </c>
      <c r="H27" s="208" t="s">
        <v>96</v>
      </c>
      <c r="I27" s="208" t="s">
        <v>104</v>
      </c>
      <c r="J27" s="208" t="s">
        <v>105</v>
      </c>
      <c r="K27" s="208" t="s">
        <v>106</v>
      </c>
      <c r="L27" s="208" t="s">
        <v>107</v>
      </c>
      <c r="M27" s="208" t="s">
        <v>108</v>
      </c>
      <c r="N27" s="208" t="s">
        <v>109</v>
      </c>
      <c r="O27" s="208" t="s">
        <v>110</v>
      </c>
      <c r="P27" s="208" t="s">
        <v>111</v>
      </c>
      <c r="Q27" s="208" t="s">
        <v>112</v>
      </c>
      <c r="R27" s="208" t="s">
        <v>95</v>
      </c>
      <c r="S27" s="208" t="s">
        <v>113</v>
      </c>
      <c r="T27" s="208" t="s">
        <v>114</v>
      </c>
      <c r="U27" s="208" t="s">
        <v>115</v>
      </c>
      <c r="V27" s="209" t="s">
        <v>116</v>
      </c>
      <c r="W27" s="210"/>
    </row>
    <row r="28" spans="1:38" ht="38.450000000000003" customHeight="1" thickBot="1" x14ac:dyDescent="0.3">
      <c r="A28" s="183"/>
      <c r="B28" s="184"/>
      <c r="C28" s="211" t="s">
        <v>60</v>
      </c>
      <c r="D28" s="212"/>
      <c r="E28" s="213" t="s">
        <v>118</v>
      </c>
      <c r="F28" s="213" t="s">
        <v>119</v>
      </c>
      <c r="G28" s="213" t="s">
        <v>120</v>
      </c>
      <c r="H28" s="213" t="s">
        <v>121</v>
      </c>
      <c r="I28" s="214" t="s">
        <v>122</v>
      </c>
      <c r="J28" s="213" t="s">
        <v>123</v>
      </c>
      <c r="K28" s="213" t="s">
        <v>124</v>
      </c>
      <c r="L28" s="213" t="s">
        <v>125</v>
      </c>
      <c r="M28" s="213" t="s">
        <v>126</v>
      </c>
      <c r="N28" s="213" t="s">
        <v>127</v>
      </c>
      <c r="O28" s="213" t="s">
        <v>128</v>
      </c>
      <c r="P28" s="213" t="s">
        <v>129</v>
      </c>
      <c r="Q28" s="213" t="s">
        <v>130</v>
      </c>
      <c r="R28" s="213" t="s">
        <v>97</v>
      </c>
      <c r="S28" s="213" t="s">
        <v>131</v>
      </c>
      <c r="T28" s="213" t="s">
        <v>132</v>
      </c>
      <c r="U28" s="213" t="s">
        <v>133</v>
      </c>
      <c r="V28" s="215" t="s">
        <v>134</v>
      </c>
      <c r="W28" s="216"/>
    </row>
    <row r="29" spans="1:38" ht="18.75" x14ac:dyDescent="0.25">
      <c r="A29" s="68"/>
      <c r="B29" s="69"/>
      <c r="C29" s="69"/>
      <c r="D29" s="70"/>
      <c r="E29" s="48"/>
      <c r="F29" s="48"/>
      <c r="G29" s="48"/>
      <c r="H29" s="48"/>
      <c r="I29" s="71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38" ht="15.75" x14ac:dyDescent="0.25">
      <c r="A30" s="50" t="s">
        <v>66</v>
      </c>
      <c r="D30" t="s">
        <v>67</v>
      </c>
    </row>
    <row r="31" spans="1:38" ht="15.75" x14ac:dyDescent="0.25">
      <c r="A31" s="50"/>
      <c r="C31" s="92" t="s">
        <v>80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</row>
    <row r="32" spans="1:38" x14ac:dyDescent="0.25"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3" spans="1:22" x14ac:dyDescent="0.25">
      <c r="C33" s="94" t="s">
        <v>88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1:22" ht="14.45" customHeight="1" x14ac:dyDescent="0.3">
      <c r="A34" s="51"/>
      <c r="B34" s="3"/>
      <c r="C34" s="92" t="s">
        <v>87</v>
      </c>
      <c r="D34" s="74"/>
      <c r="E34" s="65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74"/>
      <c r="Q34" s="83"/>
      <c r="R34" s="83"/>
      <c r="S34" s="93"/>
      <c r="T34" s="83"/>
      <c r="U34" s="83"/>
      <c r="V34" s="84"/>
    </row>
    <row r="35" spans="1:22" ht="26.45" customHeight="1" x14ac:dyDescent="0.3">
      <c r="A35" s="51"/>
      <c r="B35" s="3"/>
      <c r="C35" s="136" t="s">
        <v>85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2" x14ac:dyDescent="0.25">
      <c r="C36" s="92" t="s">
        <v>86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</row>
    <row r="38" spans="1:22" ht="18" x14ac:dyDescent="0.25">
      <c r="B38" s="95"/>
      <c r="C38" s="75"/>
      <c r="D38" s="75"/>
      <c r="E38" s="83"/>
      <c r="F38" s="66"/>
      <c r="G38" s="66"/>
      <c r="H38" s="67"/>
      <c r="I38" s="67"/>
      <c r="J38" s="67"/>
      <c r="K38" s="67"/>
      <c r="L38" s="66"/>
      <c r="M38" s="66"/>
      <c r="N38" s="95"/>
      <c r="O38" s="66"/>
    </row>
    <row r="40" spans="1:22" ht="30.6" customHeight="1" x14ac:dyDescent="0.25">
      <c r="B40" s="138"/>
      <c r="C40" s="138"/>
      <c r="D40" s="138"/>
      <c r="E40" s="138"/>
      <c r="N40" s="138"/>
      <c r="O40" s="138"/>
      <c r="P40" s="138"/>
      <c r="Q40" s="138"/>
      <c r="R40" s="138"/>
    </row>
    <row r="41" spans="1:22" ht="23.45" customHeight="1" x14ac:dyDescent="0.25">
      <c r="B41" s="139"/>
      <c r="C41" s="139"/>
      <c r="D41" s="139"/>
      <c r="E41" s="139"/>
      <c r="N41" s="139"/>
      <c r="O41" s="139"/>
      <c r="P41" s="139"/>
      <c r="Q41" s="139"/>
      <c r="R41" s="139"/>
    </row>
  </sheetData>
  <mergeCells count="27">
    <mergeCell ref="B40:E40"/>
    <mergeCell ref="B41:E41"/>
    <mergeCell ref="N40:R40"/>
    <mergeCell ref="N41:R41"/>
    <mergeCell ref="A5:W5"/>
    <mergeCell ref="A6:W6"/>
    <mergeCell ref="A10:B10"/>
    <mergeCell ref="C10:C11"/>
    <mergeCell ref="D10:D11"/>
    <mergeCell ref="E10:H10"/>
    <mergeCell ref="A13:A16"/>
    <mergeCell ref="B13:B16"/>
    <mergeCell ref="D13:D14"/>
    <mergeCell ref="F13:G14"/>
    <mergeCell ref="D15:D16"/>
    <mergeCell ref="F15:G16"/>
    <mergeCell ref="C35:U35"/>
    <mergeCell ref="B21:W21"/>
    <mergeCell ref="A22:B22"/>
    <mergeCell ref="C22:C23"/>
    <mergeCell ref="D22:D23"/>
    <mergeCell ref="E22:W22"/>
    <mergeCell ref="A25:A28"/>
    <mergeCell ref="B25:B28"/>
    <mergeCell ref="D25:D26"/>
    <mergeCell ref="D27:D28"/>
    <mergeCell ref="W27:W28"/>
  </mergeCells>
  <pageMargins left="0.31496062992125984" right="0.31496062992125984" top="0.19685039370078741" bottom="0" header="0" footer="0"/>
  <pageSetup paperSize="9" scale="6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topLeftCell="A4" zoomScale="55" zoomScaleNormal="55" workbookViewId="0">
      <selection activeCell="W27" sqref="A22:W28"/>
    </sheetView>
  </sheetViews>
  <sheetFormatPr defaultRowHeight="15" x14ac:dyDescent="0.25"/>
  <cols>
    <col min="1" max="1" width="13" customWidth="1"/>
    <col min="2" max="2" width="12.42578125" customWidth="1"/>
    <col min="3" max="3" width="15.140625" customWidth="1"/>
    <col min="4" max="4" width="15.5703125" customWidth="1"/>
    <col min="8" max="8" width="9" customWidth="1"/>
    <col min="22" max="23" width="9.140625" customWidth="1"/>
  </cols>
  <sheetData>
    <row r="1" spans="1:23" ht="14.45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87"/>
      <c r="U1" s="88"/>
      <c r="V1" s="88"/>
      <c r="W1" s="89"/>
    </row>
    <row r="2" spans="1:23" ht="1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87"/>
      <c r="U2" s="90"/>
      <c r="V2" s="88"/>
      <c r="W2" s="91"/>
    </row>
    <row r="3" spans="1:23" ht="14.4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90"/>
      <c r="U3" s="90"/>
      <c r="V3" s="88"/>
      <c r="W3" s="91"/>
    </row>
    <row r="4" spans="1:23" ht="1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90"/>
      <c r="U4" s="90"/>
      <c r="V4" s="88"/>
      <c r="W4" s="91"/>
    </row>
    <row r="5" spans="1:23" ht="20.25" x14ac:dyDescent="0.25">
      <c r="A5" s="140" t="s">
        <v>36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ht="18" x14ac:dyDescent="0.25">
      <c r="A6" s="142" t="s">
        <v>90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</row>
    <row r="7" spans="1:23" ht="18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ht="18" x14ac:dyDescent="0.25">
      <c r="A8" s="82" t="s">
        <v>79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6"/>
      <c r="P8" s="86"/>
      <c r="Q8" s="86"/>
      <c r="R8" s="86"/>
      <c r="S8" s="86"/>
      <c r="T8" s="86"/>
      <c r="U8" s="86"/>
      <c r="V8" s="86"/>
      <c r="W8" s="86"/>
    </row>
    <row r="9" spans="1:23" ht="18.75" thickBot="1" x14ac:dyDescent="0.3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ht="16.5" x14ac:dyDescent="0.25">
      <c r="A10" s="144" t="s">
        <v>37</v>
      </c>
      <c r="B10" s="145"/>
      <c r="C10" s="146" t="s">
        <v>38</v>
      </c>
      <c r="D10" s="146" t="s">
        <v>39</v>
      </c>
      <c r="E10" s="147" t="s">
        <v>40</v>
      </c>
      <c r="F10" s="148"/>
      <c r="G10" s="148"/>
      <c r="H10" s="149"/>
      <c r="I10" s="78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3" ht="43.5" customHeight="1" thickBot="1" x14ac:dyDescent="0.3">
      <c r="A11" s="150" t="s">
        <v>64</v>
      </c>
      <c r="B11" s="151" t="s">
        <v>41</v>
      </c>
      <c r="C11" s="152"/>
      <c r="D11" s="152"/>
      <c r="E11" s="153" t="s">
        <v>42</v>
      </c>
      <c r="F11" s="154"/>
      <c r="G11" s="155"/>
      <c r="H11" s="156" t="s">
        <v>43</v>
      </c>
      <c r="I11" s="79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ht="18" thickBot="1" x14ac:dyDescent="0.3">
      <c r="A12" s="157">
        <v>1</v>
      </c>
      <c r="B12" s="158">
        <v>2</v>
      </c>
      <c r="C12" s="158">
        <v>3</v>
      </c>
      <c r="D12" s="159">
        <v>4</v>
      </c>
      <c r="E12" s="159">
        <v>5</v>
      </c>
      <c r="F12" s="160">
        <v>6</v>
      </c>
      <c r="G12" s="161"/>
      <c r="H12" s="162">
        <v>7</v>
      </c>
      <c r="I12" s="80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ht="35.450000000000003" customHeight="1" x14ac:dyDescent="0.25">
      <c r="A13" s="163" t="s">
        <v>62</v>
      </c>
      <c r="B13" s="164" t="s">
        <v>65</v>
      </c>
      <c r="C13" s="165" t="s">
        <v>61</v>
      </c>
      <c r="D13" s="166" t="s">
        <v>91</v>
      </c>
      <c r="E13" s="167" t="s">
        <v>94</v>
      </c>
      <c r="F13" s="168" t="s">
        <v>63</v>
      </c>
      <c r="G13" s="169"/>
      <c r="H13" s="170" t="s">
        <v>95</v>
      </c>
      <c r="I13" s="77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34.9" customHeight="1" thickBot="1" x14ac:dyDescent="0.3">
      <c r="A14" s="163"/>
      <c r="B14" s="164"/>
      <c r="C14" s="171" t="s">
        <v>60</v>
      </c>
      <c r="D14" s="172"/>
      <c r="E14" s="173" t="s">
        <v>96</v>
      </c>
      <c r="F14" s="174"/>
      <c r="G14" s="175"/>
      <c r="H14" s="176" t="s">
        <v>97</v>
      </c>
      <c r="I14" s="77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37.15" customHeight="1" x14ac:dyDescent="0.25">
      <c r="A15" s="163"/>
      <c r="B15" s="164"/>
      <c r="C15" s="177" t="s">
        <v>61</v>
      </c>
      <c r="D15" s="178" t="s">
        <v>92</v>
      </c>
      <c r="E15" s="179" t="s">
        <v>98</v>
      </c>
      <c r="F15" s="180" t="s">
        <v>63</v>
      </c>
      <c r="G15" s="181"/>
      <c r="H15" s="182" t="s">
        <v>99</v>
      </c>
      <c r="I15" s="81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ht="35.450000000000003" customHeight="1" thickBot="1" x14ac:dyDescent="0.3">
      <c r="A16" s="183"/>
      <c r="B16" s="184"/>
      <c r="C16" s="185" t="s">
        <v>60</v>
      </c>
      <c r="D16" s="186"/>
      <c r="E16" s="187" t="s">
        <v>100</v>
      </c>
      <c r="F16" s="174"/>
      <c r="G16" s="175"/>
      <c r="H16" s="188" t="s">
        <v>101</v>
      </c>
      <c r="I16" s="81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38" ht="18" x14ac:dyDescent="0.2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</row>
    <row r="18" spans="1:38" ht="18" x14ac:dyDescent="0.2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</row>
    <row r="19" spans="1:38" ht="18" x14ac:dyDescent="0.2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</row>
    <row r="20" spans="1:38" ht="18" x14ac:dyDescent="0.2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</row>
    <row r="21" spans="1:38" ht="18.75" thickBot="1" x14ac:dyDescent="0.3">
      <c r="B21" s="137" t="s">
        <v>82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</row>
    <row r="22" spans="1:38" ht="17.25" x14ac:dyDescent="0.25">
      <c r="A22" s="189" t="s">
        <v>37</v>
      </c>
      <c r="B22" s="190"/>
      <c r="C22" s="191" t="s">
        <v>38</v>
      </c>
      <c r="D22" s="191" t="s">
        <v>39</v>
      </c>
      <c r="E22" s="192" t="s">
        <v>40</v>
      </c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2"/>
    </row>
    <row r="23" spans="1:38" ht="52.5" thickBot="1" x14ac:dyDescent="0.3">
      <c r="A23" s="194" t="s">
        <v>64</v>
      </c>
      <c r="B23" s="195" t="s">
        <v>41</v>
      </c>
      <c r="C23" s="196"/>
      <c r="D23" s="196"/>
      <c r="E23" s="197" t="s">
        <v>42</v>
      </c>
      <c r="F23" s="197" t="s">
        <v>43</v>
      </c>
      <c r="G23" s="197" t="s">
        <v>44</v>
      </c>
      <c r="H23" s="197" t="s">
        <v>45</v>
      </c>
      <c r="I23" s="197" t="s">
        <v>46</v>
      </c>
      <c r="J23" s="197" t="s">
        <v>47</v>
      </c>
      <c r="K23" s="197" t="s">
        <v>48</v>
      </c>
      <c r="L23" s="197" t="s">
        <v>49</v>
      </c>
      <c r="M23" s="197" t="s">
        <v>50</v>
      </c>
      <c r="N23" s="197" t="s">
        <v>51</v>
      </c>
      <c r="O23" s="197" t="s">
        <v>52</v>
      </c>
      <c r="P23" s="197" t="s">
        <v>53</v>
      </c>
      <c r="Q23" s="197" t="s">
        <v>54</v>
      </c>
      <c r="R23" s="197" t="s">
        <v>55</v>
      </c>
      <c r="S23" s="197" t="s">
        <v>56</v>
      </c>
      <c r="T23" s="197" t="s">
        <v>57</v>
      </c>
      <c r="U23" s="197" t="s">
        <v>58</v>
      </c>
      <c r="V23" s="197" t="s">
        <v>77</v>
      </c>
      <c r="W23" s="198" t="s">
        <v>78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</row>
    <row r="24" spans="1:38" ht="18" thickBot="1" x14ac:dyDescent="0.3">
      <c r="A24" s="199">
        <v>1</v>
      </c>
      <c r="B24" s="200">
        <v>2</v>
      </c>
      <c r="C24" s="200">
        <v>3</v>
      </c>
      <c r="D24" s="200">
        <v>4</v>
      </c>
      <c r="E24" s="200">
        <v>5</v>
      </c>
      <c r="F24" s="200">
        <v>6</v>
      </c>
      <c r="G24" s="200">
        <v>7</v>
      </c>
      <c r="H24" s="200">
        <v>8</v>
      </c>
      <c r="I24" s="200">
        <v>9</v>
      </c>
      <c r="J24" s="200">
        <v>10</v>
      </c>
      <c r="K24" s="200">
        <v>11</v>
      </c>
      <c r="L24" s="200">
        <v>12</v>
      </c>
      <c r="M24" s="200">
        <v>13</v>
      </c>
      <c r="N24" s="200">
        <v>14</v>
      </c>
      <c r="O24" s="200">
        <v>15</v>
      </c>
      <c r="P24" s="200">
        <v>16</v>
      </c>
      <c r="Q24" s="200">
        <v>17</v>
      </c>
      <c r="R24" s="200">
        <v>18</v>
      </c>
      <c r="S24" s="200">
        <v>19</v>
      </c>
      <c r="T24" s="200">
        <v>20</v>
      </c>
      <c r="U24" s="200">
        <v>21</v>
      </c>
      <c r="V24" s="200">
        <v>22</v>
      </c>
      <c r="W24" s="201">
        <v>23</v>
      </c>
    </row>
    <row r="25" spans="1:38" ht="35.450000000000003" customHeight="1" x14ac:dyDescent="0.25">
      <c r="A25" s="163" t="s">
        <v>62</v>
      </c>
      <c r="B25" s="164" t="s">
        <v>65</v>
      </c>
      <c r="C25" s="202" t="s">
        <v>59</v>
      </c>
      <c r="D25" s="203" t="s">
        <v>81</v>
      </c>
      <c r="E25" s="167" t="s">
        <v>102</v>
      </c>
      <c r="F25" s="167" t="s">
        <v>103</v>
      </c>
      <c r="G25" s="167" t="s">
        <v>94</v>
      </c>
      <c r="H25" s="167" t="s">
        <v>96</v>
      </c>
      <c r="I25" s="167" t="s">
        <v>104</v>
      </c>
      <c r="J25" s="167" t="s">
        <v>105</v>
      </c>
      <c r="K25" s="167" t="s">
        <v>106</v>
      </c>
      <c r="L25" s="167" t="s">
        <v>107</v>
      </c>
      <c r="M25" s="167" t="s">
        <v>108</v>
      </c>
      <c r="N25" s="167" t="s">
        <v>109</v>
      </c>
      <c r="O25" s="167" t="s">
        <v>110</v>
      </c>
      <c r="P25" s="167" t="s">
        <v>111</v>
      </c>
      <c r="Q25" s="167" t="s">
        <v>112</v>
      </c>
      <c r="R25" s="167" t="s">
        <v>95</v>
      </c>
      <c r="S25" s="167" t="s">
        <v>113</v>
      </c>
      <c r="T25" s="167" t="s">
        <v>114</v>
      </c>
      <c r="U25" s="167" t="s">
        <v>115</v>
      </c>
      <c r="V25" s="167" t="s">
        <v>116</v>
      </c>
      <c r="W25" s="170" t="s">
        <v>117</v>
      </c>
    </row>
    <row r="26" spans="1:38" ht="42" customHeight="1" thickBot="1" x14ac:dyDescent="0.3">
      <c r="A26" s="163"/>
      <c r="B26" s="164"/>
      <c r="C26" s="204" t="s">
        <v>60</v>
      </c>
      <c r="D26" s="205"/>
      <c r="E26" s="173" t="s">
        <v>118</v>
      </c>
      <c r="F26" s="173" t="s">
        <v>119</v>
      </c>
      <c r="G26" s="173" t="s">
        <v>120</v>
      </c>
      <c r="H26" s="173" t="s">
        <v>121</v>
      </c>
      <c r="I26" s="206" t="s">
        <v>122</v>
      </c>
      <c r="J26" s="173" t="s">
        <v>123</v>
      </c>
      <c r="K26" s="173" t="s">
        <v>124</v>
      </c>
      <c r="L26" s="173" t="s">
        <v>125</v>
      </c>
      <c r="M26" s="173" t="s">
        <v>126</v>
      </c>
      <c r="N26" s="173" t="s">
        <v>127</v>
      </c>
      <c r="O26" s="173" t="s">
        <v>128</v>
      </c>
      <c r="P26" s="173" t="s">
        <v>129</v>
      </c>
      <c r="Q26" s="173" t="s">
        <v>130</v>
      </c>
      <c r="R26" s="173" t="s">
        <v>97</v>
      </c>
      <c r="S26" s="173" t="s">
        <v>131</v>
      </c>
      <c r="T26" s="173" t="s">
        <v>132</v>
      </c>
      <c r="U26" s="173" t="s">
        <v>133</v>
      </c>
      <c r="V26" s="173" t="s">
        <v>134</v>
      </c>
      <c r="W26" s="176" t="s">
        <v>135</v>
      </c>
    </row>
    <row r="27" spans="1:38" ht="31.9" customHeight="1" x14ac:dyDescent="0.25">
      <c r="A27" s="163"/>
      <c r="B27" s="164"/>
      <c r="C27" s="202" t="s">
        <v>59</v>
      </c>
      <c r="D27" s="207" t="s">
        <v>83</v>
      </c>
      <c r="E27" s="208" t="s">
        <v>102</v>
      </c>
      <c r="F27" s="208" t="s">
        <v>103</v>
      </c>
      <c r="G27" s="208" t="s">
        <v>94</v>
      </c>
      <c r="H27" s="208" t="s">
        <v>96</v>
      </c>
      <c r="I27" s="208" t="s">
        <v>104</v>
      </c>
      <c r="J27" s="208" t="s">
        <v>105</v>
      </c>
      <c r="K27" s="208" t="s">
        <v>106</v>
      </c>
      <c r="L27" s="208" t="s">
        <v>107</v>
      </c>
      <c r="M27" s="208" t="s">
        <v>108</v>
      </c>
      <c r="N27" s="208" t="s">
        <v>109</v>
      </c>
      <c r="O27" s="208" t="s">
        <v>110</v>
      </c>
      <c r="P27" s="208" t="s">
        <v>111</v>
      </c>
      <c r="Q27" s="208" t="s">
        <v>112</v>
      </c>
      <c r="R27" s="208" t="s">
        <v>95</v>
      </c>
      <c r="S27" s="208" t="s">
        <v>113</v>
      </c>
      <c r="T27" s="208" t="s">
        <v>114</v>
      </c>
      <c r="U27" s="208" t="s">
        <v>115</v>
      </c>
      <c r="V27" s="209" t="s">
        <v>116</v>
      </c>
      <c r="W27" s="210"/>
    </row>
    <row r="28" spans="1:38" ht="38.450000000000003" customHeight="1" thickBot="1" x14ac:dyDescent="0.3">
      <c r="A28" s="183"/>
      <c r="B28" s="184"/>
      <c r="C28" s="211" t="s">
        <v>60</v>
      </c>
      <c r="D28" s="212"/>
      <c r="E28" s="213" t="s">
        <v>118</v>
      </c>
      <c r="F28" s="213" t="s">
        <v>119</v>
      </c>
      <c r="G28" s="213" t="s">
        <v>120</v>
      </c>
      <c r="H28" s="213" t="s">
        <v>121</v>
      </c>
      <c r="I28" s="214" t="s">
        <v>122</v>
      </c>
      <c r="J28" s="213" t="s">
        <v>123</v>
      </c>
      <c r="K28" s="213" t="s">
        <v>124</v>
      </c>
      <c r="L28" s="213" t="s">
        <v>125</v>
      </c>
      <c r="M28" s="213" t="s">
        <v>126</v>
      </c>
      <c r="N28" s="213" t="s">
        <v>127</v>
      </c>
      <c r="O28" s="213" t="s">
        <v>128</v>
      </c>
      <c r="P28" s="213" t="s">
        <v>129</v>
      </c>
      <c r="Q28" s="213" t="s">
        <v>130</v>
      </c>
      <c r="R28" s="213" t="s">
        <v>97</v>
      </c>
      <c r="S28" s="213" t="s">
        <v>131</v>
      </c>
      <c r="T28" s="213" t="s">
        <v>132</v>
      </c>
      <c r="U28" s="213" t="s">
        <v>133</v>
      </c>
      <c r="V28" s="215" t="s">
        <v>134</v>
      </c>
      <c r="W28" s="216"/>
    </row>
    <row r="29" spans="1:38" ht="18.75" x14ac:dyDescent="0.25">
      <c r="A29" s="68"/>
      <c r="B29" s="69"/>
      <c r="C29" s="69"/>
      <c r="D29" s="70"/>
      <c r="E29" s="48"/>
      <c r="F29" s="48"/>
      <c r="G29" s="48"/>
      <c r="H29" s="48"/>
      <c r="I29" s="71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38" ht="15.75" x14ac:dyDescent="0.25">
      <c r="A30" s="50" t="s">
        <v>66</v>
      </c>
      <c r="D30" t="s">
        <v>67</v>
      </c>
    </row>
    <row r="31" spans="1:38" ht="15.75" x14ac:dyDescent="0.25">
      <c r="A31" s="50"/>
      <c r="C31" s="92" t="s">
        <v>80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</row>
    <row r="32" spans="1:38" x14ac:dyDescent="0.25"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3" spans="1:22" x14ac:dyDescent="0.25">
      <c r="C33" s="94" t="s">
        <v>88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1:22" ht="14.45" customHeight="1" x14ac:dyDescent="0.3">
      <c r="A34" s="51"/>
      <c r="B34" s="3"/>
      <c r="C34" s="92" t="s">
        <v>87</v>
      </c>
      <c r="D34" s="74"/>
      <c r="E34" s="65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74"/>
      <c r="Q34" s="83"/>
      <c r="R34" s="83"/>
      <c r="S34" s="93"/>
      <c r="T34" s="83"/>
      <c r="U34" s="83"/>
      <c r="V34" s="84"/>
    </row>
    <row r="35" spans="1:22" ht="26.45" customHeight="1" x14ac:dyDescent="0.3">
      <c r="A35" s="51"/>
      <c r="B35" s="3"/>
      <c r="C35" s="136" t="s">
        <v>85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2" x14ac:dyDescent="0.25">
      <c r="C36" s="92" t="s">
        <v>86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</row>
    <row r="38" spans="1:22" ht="18" x14ac:dyDescent="0.25">
      <c r="B38" s="95"/>
      <c r="C38" s="75"/>
      <c r="D38" s="75"/>
      <c r="E38" s="83"/>
      <c r="F38" s="66"/>
      <c r="G38" s="66"/>
      <c r="H38" s="67"/>
      <c r="I38" s="67"/>
      <c r="J38" s="67"/>
      <c r="K38" s="67"/>
      <c r="L38" s="66"/>
      <c r="M38" s="66"/>
      <c r="N38" s="95"/>
      <c r="O38" s="66"/>
    </row>
    <row r="40" spans="1:22" ht="27.6" customHeight="1" x14ac:dyDescent="0.25">
      <c r="B40" s="138"/>
      <c r="C40" s="138"/>
      <c r="D40" s="138"/>
      <c r="E40" s="138"/>
      <c r="N40" s="138"/>
      <c r="O40" s="138"/>
      <c r="P40" s="138"/>
      <c r="Q40" s="138"/>
      <c r="R40" s="138"/>
    </row>
    <row r="41" spans="1:22" ht="26.45" customHeight="1" x14ac:dyDescent="0.25">
      <c r="B41" s="139"/>
      <c r="C41" s="139"/>
      <c r="D41" s="139"/>
      <c r="E41" s="139"/>
      <c r="N41" s="139"/>
      <c r="O41" s="139"/>
      <c r="P41" s="139"/>
      <c r="Q41" s="139"/>
      <c r="R41" s="139"/>
    </row>
  </sheetData>
  <mergeCells count="27">
    <mergeCell ref="B41:E41"/>
    <mergeCell ref="B40:E40"/>
    <mergeCell ref="N40:R40"/>
    <mergeCell ref="N41:R41"/>
    <mergeCell ref="A5:W5"/>
    <mergeCell ref="A6:W6"/>
    <mergeCell ref="A10:B10"/>
    <mergeCell ref="C10:C11"/>
    <mergeCell ref="D10:D11"/>
    <mergeCell ref="E10:H10"/>
    <mergeCell ref="A13:A16"/>
    <mergeCell ref="B13:B16"/>
    <mergeCell ref="D13:D14"/>
    <mergeCell ref="F13:G14"/>
    <mergeCell ref="D15:D16"/>
    <mergeCell ref="F15:G16"/>
    <mergeCell ref="C35:U35"/>
    <mergeCell ref="B21:W21"/>
    <mergeCell ref="A22:B22"/>
    <mergeCell ref="C22:C23"/>
    <mergeCell ref="D22:D23"/>
    <mergeCell ref="E22:W22"/>
    <mergeCell ref="A25:A28"/>
    <mergeCell ref="B25:B28"/>
    <mergeCell ref="D25:D26"/>
    <mergeCell ref="D27:D28"/>
    <mergeCell ref="W27:W28"/>
  </mergeCells>
  <pageMargins left="0.31496062992125984" right="0.31496062992125984" top="0.19685039370078741" bottom="0" header="0" footer="0"/>
  <pageSetup paperSize="9" scale="6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план график 2013 алексеевск</vt:lpstr>
      <vt:lpstr>2017</vt:lpstr>
      <vt:lpstr>2018</vt:lpstr>
      <vt:lpstr>2019</vt:lpstr>
      <vt:lpstr>'2017'!Область_печати</vt:lpstr>
      <vt:lpstr>'2018'!Область_печати</vt:lpstr>
      <vt:lpstr>'2019'!Область_печати</vt:lpstr>
      <vt:lpstr>'план график 2013 алексеевск'!Область_печати</vt:lpstr>
    </vt:vector>
  </TitlesOfParts>
  <Company>ОАО Алексеевская РЭБ флота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Plan3</dc:creator>
  <cp:lastModifiedBy>Анастасия Романовская</cp:lastModifiedBy>
  <cp:lastPrinted>2017-05-24T15:54:12Z</cp:lastPrinted>
  <dcterms:created xsi:type="dcterms:W3CDTF">2013-05-16T23:20:27Z</dcterms:created>
  <dcterms:modified xsi:type="dcterms:W3CDTF">2017-05-24T15:54:22Z</dcterms:modified>
</cp:coreProperties>
</file>